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+   Desktop\+    SACUVANI PODACI 20240709\Desktop\NOVO 04.05.2022\LJILJINA DOKUMENTACIJA\2024-KVARTALNI IZVESTAJI\2024-II квартал\"/>
    </mc:Choice>
  </mc:AlternateContent>
  <xr:revisionPtr revIDLastSave="0" documentId="13_ncr:1_{4A7FF5ED-8499-4F11-B057-37734518BF42}" xr6:coauthVersionLast="47" xr6:coauthVersionMax="47" xr10:uidLastSave="{00000000-0000-0000-0000-000000000000}"/>
  <bookViews>
    <workbookView xWindow="-120" yWindow="-120" windowWidth="29040" windowHeight="15720" tabRatio="905" firstSheet="2" activeTab="11" xr2:uid="{00000000-000D-0000-FFFF-FFFF00000000}"/>
  </bookViews>
  <sheets>
    <sheet name="Биланс успеха" sheetId="29" r:id="rId1"/>
    <sheet name="Биланс стања" sheetId="27" r:id="rId2"/>
    <sheet name="Извештај о новчаним токовима" sheetId="28" r:id="rId3"/>
    <sheet name="Трошкови запослених" sheetId="22" r:id="rId4"/>
    <sheet name="Динамика запослених" sheetId="26" r:id="rId5"/>
    <sheet name="Запослени (МИН-МАХ)" sheetId="19" r:id="rId6"/>
    <sheet name="Приходи из буџета" sheetId="20" r:id="rId7"/>
    <sheet name="Ср. за посебне намене" sheetId="10" r:id="rId8"/>
    <sheet name="Добит " sheetId="21" r:id="rId9"/>
    <sheet name="Кредити " sheetId="23" r:id="rId10"/>
    <sheet name="Готовина" sheetId="14" r:id="rId11"/>
    <sheet name="Извештај о инвестицијама" sheetId="30" r:id="rId12"/>
    <sheet name="Пот, обавезе и суд. спорови" sheetId="31" r:id="rId13"/>
  </sheets>
  <definedNames>
    <definedName name="_xlnm.Print_Area" localSheetId="1">'Биланс стања'!$A$1:$I$145</definedName>
    <definedName name="_xlnm.Print_Area" localSheetId="10">Готовина!$A$1:$I$93</definedName>
    <definedName name="_xlnm.Print_Area" localSheetId="4">'Динамика запослених'!$B$1:$L$31</definedName>
    <definedName name="_xlnm.Print_Area" localSheetId="2">'Извештај о новчаним токовима'!$A$1:$H$69</definedName>
    <definedName name="_xlnm.Print_Area" localSheetId="7">'Ср. за посебне намене'!$B$2:$K$32</definedName>
    <definedName name="_xlnm.Print_Area" localSheetId="3">'Трошкови запослених'!$A$1:$H$42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7" i="30" l="1"/>
  <c r="M57" i="30"/>
  <c r="K57" i="30"/>
  <c r="K99" i="30" s="1"/>
  <c r="H24" i="28"/>
  <c r="F24" i="28" l="1"/>
  <c r="G89" i="27"/>
  <c r="G59" i="29" l="1"/>
  <c r="G34" i="29"/>
  <c r="R8" i="23" l="1"/>
  <c r="F16" i="20"/>
  <c r="G16" i="20"/>
  <c r="H16" i="20"/>
  <c r="G15" i="20"/>
  <c r="F15" i="20"/>
  <c r="G14" i="20"/>
  <c r="F14" i="20"/>
  <c r="G13" i="20"/>
  <c r="F13" i="20"/>
  <c r="G12" i="20"/>
  <c r="F12" i="20"/>
  <c r="G11" i="20"/>
  <c r="F11" i="20"/>
  <c r="G10" i="20"/>
  <c r="F10" i="20"/>
  <c r="G9" i="20"/>
  <c r="F9" i="20"/>
  <c r="G8" i="20"/>
  <c r="F8" i="20"/>
  <c r="G7" i="20"/>
  <c r="F7" i="20"/>
  <c r="H15" i="20"/>
  <c r="H14" i="20"/>
  <c r="H13" i="20"/>
  <c r="H12" i="20"/>
  <c r="H11" i="20"/>
  <c r="H10" i="20"/>
  <c r="H9" i="20"/>
  <c r="H8" i="20"/>
  <c r="H7" i="20"/>
  <c r="C42" i="21"/>
  <c r="C47" i="21"/>
  <c r="H25" i="22" l="1"/>
  <c r="H24" i="22"/>
  <c r="P52" i="30"/>
  <c r="O52" i="30"/>
  <c r="N52" i="30"/>
  <c r="M52" i="30"/>
  <c r="L52" i="30"/>
  <c r="K52" i="30"/>
  <c r="J52" i="30"/>
  <c r="I52" i="30"/>
  <c r="P47" i="30"/>
  <c r="O47" i="30"/>
  <c r="N47" i="30"/>
  <c r="M47" i="30"/>
  <c r="L47" i="30"/>
  <c r="K47" i="30"/>
  <c r="J47" i="30"/>
  <c r="I47" i="30"/>
  <c r="P42" i="30"/>
  <c r="O42" i="30"/>
  <c r="N42" i="30"/>
  <c r="M42" i="30"/>
  <c r="L42" i="30"/>
  <c r="K42" i="30"/>
  <c r="J42" i="30"/>
  <c r="I42" i="30"/>
  <c r="P37" i="30"/>
  <c r="O37" i="30"/>
  <c r="N37" i="30"/>
  <c r="M37" i="30"/>
  <c r="L37" i="30"/>
  <c r="K37" i="30"/>
  <c r="J37" i="30"/>
  <c r="I37" i="30"/>
  <c r="P32" i="30"/>
  <c r="O32" i="30"/>
  <c r="N32" i="30"/>
  <c r="M32" i="30"/>
  <c r="L32" i="30"/>
  <c r="K32" i="30"/>
  <c r="J32" i="30"/>
  <c r="I32" i="30"/>
  <c r="P27" i="30"/>
  <c r="O27" i="30"/>
  <c r="N27" i="30"/>
  <c r="M27" i="30"/>
  <c r="L27" i="30"/>
  <c r="K27" i="30"/>
  <c r="J27" i="30"/>
  <c r="I27" i="30"/>
  <c r="P22" i="30"/>
  <c r="O22" i="30"/>
  <c r="N22" i="30"/>
  <c r="M22" i="30"/>
  <c r="L22" i="30"/>
  <c r="K22" i="30"/>
  <c r="J22" i="30"/>
  <c r="I22" i="30"/>
  <c r="P17" i="30"/>
  <c r="O17" i="30"/>
  <c r="N17" i="30"/>
  <c r="M17" i="30"/>
  <c r="L17" i="30"/>
  <c r="K17" i="30"/>
  <c r="J17" i="30"/>
  <c r="I17" i="30"/>
  <c r="P12" i="30"/>
  <c r="O12" i="30"/>
  <c r="N12" i="30"/>
  <c r="M12" i="30"/>
  <c r="L12" i="30"/>
  <c r="K12" i="30"/>
  <c r="J12" i="30"/>
  <c r="I12" i="30"/>
  <c r="G43" i="14"/>
  <c r="G28" i="14"/>
  <c r="H13" i="23"/>
  <c r="H20" i="23" s="1"/>
  <c r="H22" i="23" s="1"/>
  <c r="C52" i="21"/>
  <c r="H22" i="28" l="1"/>
  <c r="G28" i="27" l="1"/>
  <c r="G11" i="27"/>
  <c r="P67" i="30"/>
  <c r="N67" i="30"/>
  <c r="L67" i="30"/>
  <c r="F10" i="31"/>
  <c r="G88" i="14"/>
  <c r="G73" i="14"/>
  <c r="G58" i="14"/>
  <c r="H57" i="27" l="1"/>
  <c r="H11" i="29"/>
  <c r="I21" i="29" l="1"/>
  <c r="F28" i="27"/>
  <c r="E11" i="29" l="1"/>
  <c r="E14" i="29"/>
  <c r="E25" i="29"/>
  <c r="F11" i="29"/>
  <c r="G11" i="29"/>
  <c r="F14" i="29"/>
  <c r="G14" i="29"/>
  <c r="H14" i="29"/>
  <c r="F25" i="29"/>
  <c r="G25" i="29"/>
  <c r="H25" i="29"/>
  <c r="F20" i="31" l="1"/>
  <c r="E20" i="31"/>
  <c r="D20" i="31"/>
  <c r="C20" i="31"/>
  <c r="D10" i="31"/>
  <c r="E10" i="31"/>
  <c r="C10" i="31"/>
  <c r="H34" i="28"/>
  <c r="H62" i="28"/>
  <c r="H66" i="28"/>
  <c r="H21" i="28"/>
  <c r="H20" i="28"/>
  <c r="H18" i="28"/>
  <c r="H17" i="28"/>
  <c r="H15" i="28"/>
  <c r="H13" i="28"/>
  <c r="H12" i="28"/>
  <c r="H10" i="28"/>
  <c r="C57" i="21" l="1"/>
  <c r="C62" i="21"/>
  <c r="C67" i="21"/>
  <c r="C77" i="21"/>
  <c r="C72" i="21"/>
  <c r="I11" i="10"/>
  <c r="I14" i="10"/>
  <c r="H35" i="22"/>
  <c r="H30" i="20"/>
  <c r="H31" i="20"/>
  <c r="H32" i="20"/>
  <c r="H33" i="20"/>
  <c r="H34" i="20"/>
  <c r="H35" i="20"/>
  <c r="H36" i="20"/>
  <c r="H37" i="20"/>
  <c r="H29" i="20"/>
  <c r="H28" i="20"/>
  <c r="I38" i="20"/>
  <c r="G38" i="20"/>
  <c r="F38" i="20"/>
  <c r="E38" i="20"/>
  <c r="F17" i="20"/>
  <c r="G17" i="20"/>
  <c r="H17" i="20"/>
  <c r="I17" i="20"/>
  <c r="E17" i="20"/>
  <c r="H38" i="20" l="1"/>
  <c r="J99" i="30"/>
  <c r="L99" i="30"/>
  <c r="M99" i="30"/>
  <c r="N99" i="30"/>
  <c r="O99" i="30"/>
  <c r="P99" i="30"/>
  <c r="I99" i="30"/>
  <c r="I12" i="10"/>
  <c r="I13" i="10"/>
  <c r="I15" i="10"/>
  <c r="I16" i="10"/>
  <c r="I10" i="10"/>
  <c r="F132" i="27" l="1"/>
  <c r="G132" i="27"/>
  <c r="H132" i="27"/>
  <c r="E132" i="27"/>
  <c r="F124" i="27"/>
  <c r="G124" i="27"/>
  <c r="H124" i="27"/>
  <c r="E124" i="27"/>
  <c r="F114" i="27"/>
  <c r="F111" i="27" s="1"/>
  <c r="G114" i="27"/>
  <c r="H114" i="27"/>
  <c r="E114" i="27"/>
  <c r="E111" i="27" s="1"/>
  <c r="F99" i="27"/>
  <c r="G99" i="27"/>
  <c r="H99" i="27"/>
  <c r="E99" i="27"/>
  <c r="F94" i="27"/>
  <c r="F92" i="27" s="1"/>
  <c r="G94" i="27"/>
  <c r="H94" i="27"/>
  <c r="E94" i="27"/>
  <c r="E92" i="27" s="1"/>
  <c r="F89" i="27"/>
  <c r="H89" i="27"/>
  <c r="F85" i="27"/>
  <c r="F77" i="27" s="1"/>
  <c r="G85" i="27"/>
  <c r="H85" i="27"/>
  <c r="E89" i="27"/>
  <c r="E85" i="27"/>
  <c r="F62" i="27"/>
  <c r="G62" i="27"/>
  <c r="H62" i="27"/>
  <c r="E62" i="27"/>
  <c r="F57" i="27"/>
  <c r="G57" i="27"/>
  <c r="E57" i="27"/>
  <c r="F50" i="27"/>
  <c r="G50" i="27"/>
  <c r="H50" i="27"/>
  <c r="E50" i="27"/>
  <c r="F43" i="27"/>
  <c r="G43" i="27"/>
  <c r="H43" i="27"/>
  <c r="E43" i="27"/>
  <c r="E41" i="27" s="1"/>
  <c r="H28" i="27"/>
  <c r="E28" i="27"/>
  <c r="F18" i="27"/>
  <c r="G18" i="27"/>
  <c r="G9" i="27" s="1"/>
  <c r="H18" i="27"/>
  <c r="E18" i="27"/>
  <c r="F11" i="27"/>
  <c r="F9" i="27" s="1"/>
  <c r="H11" i="27"/>
  <c r="E11" i="27"/>
  <c r="E9" i="27" s="1"/>
  <c r="E74" i="27" s="1"/>
  <c r="H111" i="27" l="1"/>
  <c r="H92" i="27"/>
  <c r="H9" i="27"/>
  <c r="G111" i="27"/>
  <c r="G92" i="27"/>
  <c r="G41" i="27"/>
  <c r="G74" i="27" s="1"/>
  <c r="F41" i="27"/>
  <c r="F74" i="27" s="1"/>
  <c r="H77" i="27"/>
  <c r="H141" i="27" s="1"/>
  <c r="H41" i="27"/>
  <c r="F141" i="27"/>
  <c r="E77" i="27"/>
  <c r="E141" i="27" s="1"/>
  <c r="G77" i="27"/>
  <c r="G141" i="27" s="1"/>
  <c r="H74" i="27" l="1"/>
  <c r="E36" i="29"/>
  <c r="E14" i="28" l="1"/>
  <c r="G47" i="28"/>
  <c r="F47" i="28"/>
  <c r="E47" i="28"/>
  <c r="D47" i="28"/>
  <c r="G39" i="28"/>
  <c r="F39" i="28"/>
  <c r="E39" i="28"/>
  <c r="E56" i="28" s="1"/>
  <c r="D39" i="28"/>
  <c r="D56" i="28"/>
  <c r="G14" i="28"/>
  <c r="F14" i="28"/>
  <c r="D14" i="28"/>
  <c r="G32" i="28"/>
  <c r="F32" i="28"/>
  <c r="E32" i="28"/>
  <c r="D32" i="28"/>
  <c r="G26" i="28"/>
  <c r="F26" i="28"/>
  <c r="E26" i="28"/>
  <c r="D26" i="28"/>
  <c r="H25" i="28"/>
  <c r="G9" i="28"/>
  <c r="F9" i="28"/>
  <c r="E9" i="28"/>
  <c r="D9" i="28"/>
  <c r="D23" i="28" s="1"/>
  <c r="H23" i="28" l="1"/>
  <c r="G57" i="28"/>
  <c r="G24" i="28"/>
  <c r="H26" i="28"/>
  <c r="D37" i="28"/>
  <c r="E37" i="28"/>
  <c r="F37" i="28"/>
  <c r="H39" i="28"/>
  <c r="H47" i="28"/>
  <c r="H32" i="28"/>
  <c r="F59" i="28"/>
  <c r="E23" i="28"/>
  <c r="G58" i="28"/>
  <c r="H9" i="28"/>
  <c r="H14" i="28"/>
  <c r="D59" i="28"/>
  <c r="D58" i="28"/>
  <c r="D60" i="28" s="1"/>
  <c r="E59" i="28"/>
  <c r="E58" i="28"/>
  <c r="G59" i="28"/>
  <c r="G37" i="28"/>
  <c r="F58" i="28"/>
  <c r="F56" i="28"/>
  <c r="H37" i="28" l="1"/>
  <c r="G61" i="28"/>
  <c r="E61" i="28"/>
  <c r="F61" i="28"/>
  <c r="H60" i="28"/>
  <c r="H61" i="28" l="1"/>
  <c r="D65" i="28"/>
  <c r="G65" i="28"/>
  <c r="F65" i="28"/>
  <c r="E65" i="28"/>
  <c r="H65" i="28" l="1"/>
  <c r="I67" i="29"/>
  <c r="I63" i="29"/>
  <c r="I51" i="29"/>
  <c r="I50" i="29"/>
  <c r="I45" i="29"/>
  <c r="I40" i="29"/>
  <c r="I39" i="29"/>
  <c r="I33" i="29"/>
  <c r="I32" i="29"/>
  <c r="I31" i="29"/>
  <c r="I29" i="29"/>
  <c r="I28" i="29"/>
  <c r="I27" i="29"/>
  <c r="I26" i="29"/>
  <c r="I24" i="29"/>
  <c r="I23" i="29"/>
  <c r="I12" i="29"/>
  <c r="I15" i="29"/>
  <c r="I20" i="29"/>
  <c r="I10" i="29"/>
  <c r="I30" i="29"/>
  <c r="I38" i="29"/>
  <c r="I41" i="29"/>
  <c r="I44" i="29"/>
  <c r="I46" i="29"/>
  <c r="I47" i="29"/>
  <c r="I60" i="29"/>
  <c r="I61" i="29"/>
  <c r="I65" i="29"/>
  <c r="I66" i="29"/>
  <c r="I68" i="29"/>
  <c r="I69" i="29"/>
  <c r="I70" i="29"/>
  <c r="H36" i="29" l="1"/>
  <c r="G36" i="29"/>
  <c r="F36" i="29"/>
  <c r="E22" i="29"/>
  <c r="F42" i="29"/>
  <c r="F48" i="29" s="1"/>
  <c r="G42" i="29"/>
  <c r="G48" i="29" s="1"/>
  <c r="H42" i="29"/>
  <c r="E42" i="29"/>
  <c r="E48" i="29" s="1"/>
  <c r="F22" i="29"/>
  <c r="F56" i="29" s="1"/>
  <c r="I14" i="29"/>
  <c r="I11" i="29"/>
  <c r="E9" i="29"/>
  <c r="F9" i="29"/>
  <c r="H48" i="29" l="1"/>
  <c r="I48" i="29" s="1"/>
  <c r="H22" i="29"/>
  <c r="I25" i="29"/>
  <c r="H9" i="29"/>
  <c r="H54" i="29" s="1"/>
  <c r="I49" i="29"/>
  <c r="G9" i="29"/>
  <c r="G54" i="29" s="1"/>
  <c r="G22" i="29"/>
  <c r="F54" i="29"/>
  <c r="F58" i="29" s="1"/>
  <c r="F34" i="29"/>
  <c r="E56" i="29"/>
  <c r="E54" i="29"/>
  <c r="E58" i="29" s="1"/>
  <c r="E62" i="29" s="1"/>
  <c r="E71" i="29" s="1"/>
  <c r="H56" i="29"/>
  <c r="E34" i="29"/>
  <c r="H38" i="22"/>
  <c r="H37" i="22"/>
  <c r="H36" i="22"/>
  <c r="H34" i="22"/>
  <c r="H33" i="22"/>
  <c r="H32" i="22"/>
  <c r="H31" i="22"/>
  <c r="H30" i="22"/>
  <c r="H29" i="22"/>
  <c r="H28" i="22"/>
  <c r="H27" i="22"/>
  <c r="H26" i="22"/>
  <c r="H21" i="22"/>
  <c r="H20" i="22"/>
  <c r="H19" i="22"/>
  <c r="H18" i="22"/>
  <c r="H17" i="22"/>
  <c r="H16" i="22"/>
  <c r="H15" i="22"/>
  <c r="H14" i="22"/>
  <c r="H13" i="22"/>
  <c r="H12" i="22"/>
  <c r="H11" i="22"/>
  <c r="H10" i="22"/>
  <c r="H9" i="22"/>
  <c r="H8" i="22"/>
  <c r="H7" i="22"/>
  <c r="H6" i="22"/>
  <c r="I81" i="29"/>
  <c r="I80" i="29"/>
  <c r="I79" i="29"/>
  <c r="I78" i="29"/>
  <c r="I77" i="29"/>
  <c r="I76" i="29"/>
  <c r="I75" i="29"/>
  <c r="I74" i="29"/>
  <c r="I72" i="29"/>
  <c r="I57" i="29"/>
  <c r="I55" i="29"/>
  <c r="I53" i="29"/>
  <c r="I52" i="29"/>
  <c r="I43" i="29"/>
  <c r="I42" i="29"/>
  <c r="I37" i="29"/>
  <c r="I36" i="29"/>
  <c r="H58" i="29" l="1"/>
  <c r="H62" i="29" s="1"/>
  <c r="H71" i="29" s="1"/>
  <c r="I22" i="29"/>
  <c r="H34" i="29"/>
  <c r="I54" i="29"/>
  <c r="I9" i="29"/>
  <c r="G56" i="29"/>
  <c r="H64" i="28"/>
  <c r="H63" i="28"/>
  <c r="H59" i="28"/>
  <c r="H58" i="28"/>
  <c r="H57" i="28"/>
  <c r="H56" i="28"/>
  <c r="H55" i="28"/>
  <c r="H54" i="28"/>
  <c r="H53" i="28"/>
  <c r="H52" i="28"/>
  <c r="H51" i="28"/>
  <c r="H50" i="28"/>
  <c r="H49" i="28"/>
  <c r="H48" i="28"/>
  <c r="H46" i="28"/>
  <c r="H45" i="28"/>
  <c r="H44" i="28"/>
  <c r="H43" i="28"/>
  <c r="H42" i="28"/>
  <c r="H41" i="28"/>
  <c r="H40" i="28"/>
  <c r="H38" i="28"/>
  <c r="H36" i="28"/>
  <c r="H35" i="28"/>
  <c r="H33" i="28"/>
  <c r="H31" i="28"/>
  <c r="H30" i="28"/>
  <c r="H29" i="28"/>
  <c r="H28" i="28"/>
  <c r="H27" i="28"/>
  <c r="H144" i="28"/>
  <c r="H143" i="28"/>
  <c r="H142" i="28"/>
  <c r="H141" i="28"/>
  <c r="H140" i="28"/>
  <c r="H139" i="28"/>
  <c r="H138" i="28"/>
  <c r="H137" i="28"/>
  <c r="H136" i="28"/>
  <c r="H135" i="28"/>
  <c r="H134" i="28"/>
  <c r="H133" i="28"/>
  <c r="H132" i="28"/>
  <c r="H131" i="28"/>
  <c r="H130" i="28"/>
  <c r="H129" i="28"/>
  <c r="H128" i="28"/>
  <c r="H127" i="28"/>
  <c r="H126" i="28"/>
  <c r="H125" i="28"/>
  <c r="H124" i="28"/>
  <c r="H123" i="28"/>
  <c r="H122" i="28"/>
  <c r="H121" i="28"/>
  <c r="H120" i="28"/>
  <c r="H119" i="28"/>
  <c r="H118" i="28"/>
  <c r="H117" i="28"/>
  <c r="H116" i="28"/>
  <c r="H115" i="28"/>
  <c r="H114" i="28"/>
  <c r="H113" i="28"/>
  <c r="H112" i="28"/>
  <c r="H111" i="28"/>
  <c r="H110" i="28"/>
  <c r="H109" i="28"/>
  <c r="H108" i="28"/>
  <c r="H107" i="28"/>
  <c r="H106" i="28"/>
  <c r="H105" i="28"/>
  <c r="H104" i="28"/>
  <c r="H103" i="28"/>
  <c r="H102" i="28"/>
  <c r="H101" i="28"/>
  <c r="H100" i="28"/>
  <c r="H99" i="28"/>
  <c r="H98" i="28"/>
  <c r="H97" i="28"/>
  <c r="H96" i="28"/>
  <c r="H95" i="28"/>
  <c r="H94" i="28"/>
  <c r="H93" i="28"/>
  <c r="H92" i="28"/>
  <c r="H91" i="28"/>
  <c r="H90" i="28"/>
  <c r="H89" i="28"/>
  <c r="H88" i="28"/>
  <c r="H87" i="28"/>
  <c r="H86" i="28"/>
  <c r="H85" i="28"/>
  <c r="H84" i="28"/>
  <c r="H83" i="28"/>
  <c r="H82" i="28"/>
  <c r="H81" i="28"/>
  <c r="H80" i="28"/>
  <c r="H79" i="28"/>
  <c r="H78" i="28"/>
  <c r="H77" i="28"/>
  <c r="H76" i="28"/>
  <c r="H75" i="28"/>
  <c r="H74" i="28"/>
  <c r="H73" i="28"/>
  <c r="H72" i="28"/>
  <c r="H71" i="28"/>
  <c r="H70" i="28"/>
  <c r="H69" i="28"/>
  <c r="H68" i="28"/>
  <c r="H67" i="28"/>
  <c r="I143" i="27"/>
  <c r="I142" i="27"/>
  <c r="I141" i="27"/>
  <c r="I140" i="27"/>
  <c r="I139" i="27"/>
  <c r="I138" i="27"/>
  <c r="I137" i="27"/>
  <c r="I136" i="27"/>
  <c r="I135" i="27"/>
  <c r="I134" i="27"/>
  <c r="I133" i="27"/>
  <c r="I132" i="27"/>
  <c r="I131" i="27"/>
  <c r="I130" i="27"/>
  <c r="I129" i="27"/>
  <c r="I128" i="27"/>
  <c r="I127" i="27"/>
  <c r="I126" i="27"/>
  <c r="I125" i="27"/>
  <c r="I124" i="27"/>
  <c r="I123" i="27"/>
  <c r="I122" i="27"/>
  <c r="I121" i="27"/>
  <c r="I120" i="27"/>
  <c r="I119" i="27"/>
  <c r="I118" i="27"/>
  <c r="I117" i="27"/>
  <c r="I116" i="27"/>
  <c r="I115" i="27"/>
  <c r="I114" i="27"/>
  <c r="I113" i="27"/>
  <c r="I112" i="27"/>
  <c r="I111" i="27"/>
  <c r="I110" i="27"/>
  <c r="I109" i="27"/>
  <c r="I108" i="27"/>
  <c r="I107" i="27"/>
  <c r="I106" i="27"/>
  <c r="I105" i="27"/>
  <c r="I104" i="27"/>
  <c r="I103" i="27"/>
  <c r="I102" i="27"/>
  <c r="I101" i="27"/>
  <c r="I100" i="27"/>
  <c r="I99" i="27"/>
  <c r="I98" i="27"/>
  <c r="I97" i="27"/>
  <c r="I96" i="27"/>
  <c r="I95" i="27"/>
  <c r="I94" i="27"/>
  <c r="I93" i="27"/>
  <c r="I92" i="27"/>
  <c r="I91" i="27"/>
  <c r="I90" i="27"/>
  <c r="I89" i="27"/>
  <c r="I88" i="27"/>
  <c r="I87" i="27"/>
  <c r="I86" i="27"/>
  <c r="I85" i="27"/>
  <c r="I84" i="27"/>
  <c r="I83" i="27"/>
  <c r="I82" i="27"/>
  <c r="I81" i="27"/>
  <c r="I80" i="27"/>
  <c r="I79" i="27"/>
  <c r="I78" i="27"/>
  <c r="I77" i="27"/>
  <c r="I76" i="27"/>
  <c r="I75" i="27"/>
  <c r="I74" i="27"/>
  <c r="I73" i="27"/>
  <c r="I72" i="27"/>
  <c r="I71" i="27"/>
  <c r="I70" i="27"/>
  <c r="I69" i="27"/>
  <c r="I68" i="27"/>
  <c r="I67" i="27"/>
  <c r="I66" i="27"/>
  <c r="I65" i="27"/>
  <c r="I64" i="27"/>
  <c r="I63" i="27"/>
  <c r="I62" i="27"/>
  <c r="I61" i="27"/>
  <c r="I60" i="27"/>
  <c r="I59" i="27"/>
  <c r="I58" i="27"/>
  <c r="I57" i="27"/>
  <c r="I56" i="27"/>
  <c r="I55" i="27"/>
  <c r="I54" i="27"/>
  <c r="I53" i="27"/>
  <c r="I52" i="27"/>
  <c r="I51" i="27"/>
  <c r="I50" i="27"/>
  <c r="I49" i="27"/>
  <c r="I48" i="27"/>
  <c r="I47" i="27"/>
  <c r="I46" i="27"/>
  <c r="I45" i="27"/>
  <c r="I44" i="27"/>
  <c r="I43" i="27"/>
  <c r="I42" i="27"/>
  <c r="I41" i="27"/>
  <c r="I40" i="27"/>
  <c r="I39" i="27"/>
  <c r="I38" i="27"/>
  <c r="I37" i="27"/>
  <c r="I36" i="27"/>
  <c r="I35" i="27"/>
  <c r="I34" i="27"/>
  <c r="I33" i="27"/>
  <c r="I32" i="27"/>
  <c r="I31" i="27"/>
  <c r="I30" i="27"/>
  <c r="I29" i="27"/>
  <c r="I28" i="27"/>
  <c r="I27" i="27"/>
  <c r="I26" i="27"/>
  <c r="I25" i="27"/>
  <c r="I24" i="27"/>
  <c r="I23" i="27"/>
  <c r="I22" i="27"/>
  <c r="I21" i="27"/>
  <c r="I20" i="27"/>
  <c r="I19" i="27"/>
  <c r="I18" i="27"/>
  <c r="I17" i="27"/>
  <c r="I16" i="27"/>
  <c r="I15" i="27"/>
  <c r="I14" i="27"/>
  <c r="I13" i="27"/>
  <c r="I12" i="27"/>
  <c r="I11" i="27"/>
  <c r="I10" i="27"/>
  <c r="I9" i="27"/>
  <c r="I8" i="27"/>
  <c r="I56" i="29" l="1"/>
  <c r="I58" i="29"/>
  <c r="I34" i="29"/>
  <c r="F62" i="29"/>
  <c r="F71" i="29" s="1"/>
  <c r="I62" i="29"/>
  <c r="G64" i="29" l="1"/>
  <c r="I59" i="29"/>
  <c r="G73" i="29" l="1"/>
  <c r="I73" i="29" s="1"/>
  <c r="I64" i="29"/>
  <c r="I71" i="29"/>
</calcChain>
</file>

<file path=xl/sharedStrings.xml><?xml version="1.0" encoding="utf-8"?>
<sst xmlns="http://schemas.openxmlformats.org/spreadsheetml/2006/main" count="1257" uniqueCount="834">
  <si>
    <t>План</t>
  </si>
  <si>
    <t xml:space="preserve">   ...................</t>
  </si>
  <si>
    <t>Укупно кредитно задужење</t>
  </si>
  <si>
    <t>у динарима</t>
  </si>
  <si>
    <t>Р. бр.</t>
  </si>
  <si>
    <t>Позиција</t>
  </si>
  <si>
    <t>Трошкови запослених</t>
  </si>
  <si>
    <t>Накнаде по уговору о делу</t>
  </si>
  <si>
    <t>Накнаде по ауторским уговорима</t>
  </si>
  <si>
    <t>Накнаде по уговору о привременим и повременим пословима</t>
  </si>
  <si>
    <t>Накнаде физичким лицима по основу осталих уговора</t>
  </si>
  <si>
    <t>Превоз запослених на посао и са посла</t>
  </si>
  <si>
    <t>Отпремнина за одлазак у пензију</t>
  </si>
  <si>
    <t>Јубиларне награде</t>
  </si>
  <si>
    <t>Смештај и исхрана на терену</t>
  </si>
  <si>
    <t>Помоћ радницима и породици радника</t>
  </si>
  <si>
    <t>Стипендије</t>
  </si>
  <si>
    <t>Остале накнаде трошкова запосленима и осталим физичким лицима</t>
  </si>
  <si>
    <t>Одлив кадрова</t>
  </si>
  <si>
    <t>Пријем</t>
  </si>
  <si>
    <t>Кредитор</t>
  </si>
  <si>
    <t>Назив кредита / Пројекта</t>
  </si>
  <si>
    <t>Валута</t>
  </si>
  <si>
    <t>Рок отплате без периода почека</t>
  </si>
  <si>
    <t>Датум прве отплате</t>
  </si>
  <si>
    <t>Каматна стопа</t>
  </si>
  <si>
    <t>Број отплата током једне године</t>
  </si>
  <si>
    <t>Главница први квартал</t>
  </si>
  <si>
    <t>Главница други квартал</t>
  </si>
  <si>
    <t>Главница трећи квартал</t>
  </si>
  <si>
    <t>Главница четврти квартал</t>
  </si>
  <si>
    <t>Камата први квартал</t>
  </si>
  <si>
    <t>Камата други квартал</t>
  </si>
  <si>
    <t>Камата трећи квартал</t>
  </si>
  <si>
    <t>Камата четврти квартал</t>
  </si>
  <si>
    <t>Страни кредитор</t>
  </si>
  <si>
    <t>од чега за ликвидност</t>
  </si>
  <si>
    <t xml:space="preserve">ТРОШКОВИ ЗАПОСЛЕНИХ </t>
  </si>
  <si>
    <t xml:space="preserve">ДИНАМИКА ЗАПОСЛЕНИХ </t>
  </si>
  <si>
    <t>Хуманитарне активности</t>
  </si>
  <si>
    <t>Спортске активности</t>
  </si>
  <si>
    <t>Репрезентација</t>
  </si>
  <si>
    <t>Реклама и пропаганда</t>
  </si>
  <si>
    <t>Спонзорство</t>
  </si>
  <si>
    <t>Донације</t>
  </si>
  <si>
    <t xml:space="preserve">Планирано </t>
  </si>
  <si>
    <t>Реализација</t>
  </si>
  <si>
    <t>Број прималаца</t>
  </si>
  <si>
    <t>СРЕДСТВА ЗА ПОСЕБНЕ НАМЕНЕ</t>
  </si>
  <si>
    <t>Остало</t>
  </si>
  <si>
    <t xml:space="preserve">КРЕДИТНА ЗАДУЖЕНОСТ </t>
  </si>
  <si>
    <t>Домаћи кредитор</t>
  </si>
  <si>
    <t xml:space="preserve">                  План плаћања по кредиту за текућу годину                                                  у динарима</t>
  </si>
  <si>
    <t>1.</t>
  </si>
  <si>
    <t>2.</t>
  </si>
  <si>
    <t>3.</t>
  </si>
  <si>
    <t>4.</t>
  </si>
  <si>
    <t>5.</t>
  </si>
  <si>
    <t>6.</t>
  </si>
  <si>
    <t>7.</t>
  </si>
  <si>
    <t>Група рачуна, рачун</t>
  </si>
  <si>
    <t>П О З И Ц И Ј А</t>
  </si>
  <si>
    <t>АКТИВА</t>
  </si>
  <si>
    <t>14</t>
  </si>
  <si>
    <t>24</t>
  </si>
  <si>
    <t>29</t>
  </si>
  <si>
    <t>ПАСИВА</t>
  </si>
  <si>
    <t xml:space="preserve">План </t>
  </si>
  <si>
    <t>ИЗВЕШТАЈ О ТОКОВИМА ГОТОВИНЕ</t>
  </si>
  <si>
    <t>5. Примљене дивиденде</t>
  </si>
  <si>
    <t>1. Увећање основног капитала</t>
  </si>
  <si>
    <t xml:space="preserve">Број прималаца накнаде по уговору о делу </t>
  </si>
  <si>
    <t xml:space="preserve">Број прималаца наканде по ауторским уговорима </t>
  </si>
  <si>
    <t>Број прималаца накнаде по уговору о привременим и повременим пословима</t>
  </si>
  <si>
    <t xml:space="preserve">Број прималаца наканде по основу осталих уговора </t>
  </si>
  <si>
    <t>Накнаде члановима управног одбора</t>
  </si>
  <si>
    <t xml:space="preserve">Број чланова управног одбора </t>
  </si>
  <si>
    <t>Наканде члановима надзорног одбора</t>
  </si>
  <si>
    <t>Број чланова надзорног одбора</t>
  </si>
  <si>
    <t xml:space="preserve">Дневнице на службеном путу </t>
  </si>
  <si>
    <t xml:space="preserve">Накнаде трошкова на службеном путу
 </t>
  </si>
  <si>
    <t>Маса НЕТО зарада (зарада по одбитку припадајућих пореза и доприноса на терет запосленог)</t>
  </si>
  <si>
    <t>Број чланова скупштине</t>
  </si>
  <si>
    <t>Накнаде члановима скупштине</t>
  </si>
  <si>
    <t>АОП</t>
  </si>
  <si>
    <t>010</t>
  </si>
  <si>
    <t>ГОТОВИНСКИ ЕКВИВАЛЕНТИ И ГОТОВИНА</t>
  </si>
  <si>
    <t>СТАЊЕ НА ДАН</t>
  </si>
  <si>
    <t>Врста средстава (текући рачун, благајна, девизни рачун, акредитиви..)</t>
  </si>
  <si>
    <t xml:space="preserve">Назив банке </t>
  </si>
  <si>
    <t>Износ у оригиналној валути</t>
  </si>
  <si>
    <t>Износ у динарима</t>
  </si>
  <si>
    <t>69-59</t>
  </si>
  <si>
    <t>013</t>
  </si>
  <si>
    <t>017</t>
  </si>
  <si>
    <t>023</t>
  </si>
  <si>
    <t>024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</si>
  <si>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</si>
  <si>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</si>
  <si>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</si>
  <si>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</si>
  <si>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</si>
  <si>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</si>
  <si>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</si>
  <si>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</si>
  <si>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</si>
  <si>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</si>
  <si>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</si>
  <si>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</si>
  <si>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</si>
  <si>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</si>
  <si>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</si>
  <si>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</si>
  <si>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</si>
  <si>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</si>
  <si>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25</t>
  </si>
  <si>
    <t>26</t>
  </si>
  <si>
    <t>27</t>
  </si>
  <si>
    <t>28</t>
  </si>
  <si>
    <t>Маса БРУТО 1  зарада (зарада са припадајућим порезом и доприносима на терет запосленог)</t>
  </si>
  <si>
    <t xml:space="preserve">Маса БРУТО 2 зарада (зарада са припадајућим порезом и доприносима на терет послодавца) </t>
  </si>
  <si>
    <t xml:space="preserve"> - на неодређено време</t>
  </si>
  <si>
    <t>- на одређено време</t>
  </si>
  <si>
    <t>4.2.</t>
  </si>
  <si>
    <t>4.1.</t>
  </si>
  <si>
    <t>Основ одлива / пријема кадрова</t>
  </si>
  <si>
    <t>663 и 664</t>
  </si>
  <si>
    <t>563 и 564</t>
  </si>
  <si>
    <t>у 000 динара</t>
  </si>
  <si>
    <t>1. Улагања у развој</t>
  </si>
  <si>
    <t>046</t>
  </si>
  <si>
    <t>047</t>
  </si>
  <si>
    <t>068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</si>
  <si>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</si>
  <si>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</si>
  <si>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</si>
  <si>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</si>
  <si>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</si>
  <si>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</si>
  <si>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</si>
  <si>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</si>
  <si>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</si>
  <si>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</si>
  <si>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</si>
  <si>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</si>
  <si>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</si>
  <si>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</si>
  <si>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</si>
  <si>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</si>
  <si>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</si>
  <si>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1. Нераспоређени добитак ранијих година</t>
  </si>
  <si>
    <t>0418</t>
  </si>
  <si>
    <t>0419</t>
  </si>
  <si>
    <t>0420</t>
  </si>
  <si>
    <t>0421</t>
  </si>
  <si>
    <t>0422</t>
  </si>
  <si>
    <t>2. Губитак текуће године</t>
  </si>
  <si>
    <t>0423</t>
  </si>
  <si>
    <t>0424</t>
  </si>
  <si>
    <t>0425</t>
  </si>
  <si>
    <t>0426</t>
  </si>
  <si>
    <t>0427</t>
  </si>
  <si>
    <t>0428</t>
  </si>
  <si>
    <t>0429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</si>
  <si>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</si>
  <si>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</si>
  <si>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</si>
  <si>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</si>
  <si>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</si>
  <si>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</si>
  <si>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</si>
  <si>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</si>
  <si>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</si>
  <si>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</si>
  <si>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</si>
  <si>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</si>
  <si>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</si>
  <si>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</si>
  <si>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</si>
  <si>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</si>
  <si>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</si>
  <si>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</si>
  <si>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</si>
  <si>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</si>
  <si>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</si>
  <si>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</si>
  <si>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</si>
  <si>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</si>
  <si>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0454</t>
  </si>
  <si>
    <t>0455</t>
  </si>
  <si>
    <t>0456</t>
  </si>
  <si>
    <t>0457</t>
  </si>
  <si>
    <t>I. Приливи готовине из активности инвестирања (1 до 5)</t>
  </si>
  <si>
    <t>II. Одливи готовине из активности инвестирања (1 до 3)</t>
  </si>
  <si>
    <t>Редни број</t>
  </si>
  <si>
    <t>Прималац</t>
  </si>
  <si>
    <t>Намена</t>
  </si>
  <si>
    <t>Износ</t>
  </si>
  <si>
    <t>Пренето из буџета</t>
  </si>
  <si>
    <t xml:space="preserve">Неутрошено </t>
  </si>
  <si>
    <t>4 (2-3)</t>
  </si>
  <si>
    <t>Уговорени износ кредита</t>
  </si>
  <si>
    <t>Датум уплате</t>
  </si>
  <si>
    <t>Образац 10</t>
  </si>
  <si>
    <t>Образац 9</t>
  </si>
  <si>
    <t>Образац 8</t>
  </si>
  <si>
    <t>Образац 6</t>
  </si>
  <si>
    <t>Образац 5</t>
  </si>
  <si>
    <t>Образац 4</t>
  </si>
  <si>
    <t>Образац 3</t>
  </si>
  <si>
    <t>Образац 2</t>
  </si>
  <si>
    <t>Образац 11</t>
  </si>
  <si>
    <t>Гаранција државе
Да/Не</t>
  </si>
  <si>
    <t>Број ангажованих по основу уговора (рад ван радног односа)</t>
  </si>
  <si>
    <t>*последњи дан претходног тромесечја</t>
  </si>
  <si>
    <t>01.01. до 31.03.</t>
  </si>
  <si>
    <t>01.01. до 30.06.</t>
  </si>
  <si>
    <t>01.01. до 30.09.</t>
  </si>
  <si>
    <t>01.01. до 31.12.</t>
  </si>
  <si>
    <t>Укупно у динарима</t>
  </si>
  <si>
    <t>Бруто 1</t>
  </si>
  <si>
    <t>Нето</t>
  </si>
  <si>
    <t>Запослени без пословодства</t>
  </si>
  <si>
    <t>Пословодство</t>
  </si>
  <si>
    <t>Приход из буџета</t>
  </si>
  <si>
    <t>Економска класификација</t>
  </si>
  <si>
    <t>Реализовано (процена)</t>
  </si>
  <si>
    <t>% добити</t>
  </si>
  <si>
    <t xml:space="preserve">Износ неутрошених средстава из ранијих година   </t>
  </si>
  <si>
    <t>Правни основ</t>
  </si>
  <si>
    <t xml:space="preserve">% добити </t>
  </si>
  <si>
    <t>Основ уплате</t>
  </si>
  <si>
    <t xml:space="preserve"> = Укупно</t>
  </si>
  <si>
    <t>Укупно домаћи кредитор</t>
  </si>
  <si>
    <t>Укупно страни кредитор</t>
  </si>
  <si>
    <t>Година повлачења кредита</t>
  </si>
  <si>
    <t>Период почека (Grace period)</t>
  </si>
  <si>
    <t>до 3 месеца</t>
  </si>
  <si>
    <t xml:space="preserve"> дуже од 12 месеци</t>
  </si>
  <si>
    <t>Број жена</t>
  </si>
  <si>
    <t>Број мушкараца</t>
  </si>
  <si>
    <t>Укупан број</t>
  </si>
  <si>
    <t>Датум добијања сагласности оснивача</t>
  </si>
  <si>
    <t>Износ                               ( у динарима)</t>
  </si>
  <si>
    <t xml:space="preserve">Уплата по основу добити </t>
  </si>
  <si>
    <t>Број одлуке</t>
  </si>
  <si>
    <t>Опис*</t>
  </si>
  <si>
    <t>* Добит из претходне године, добит из ранијих година, расподела нераспоређене добити...</t>
  </si>
  <si>
    <r>
      <t xml:space="preserve">Напомена: </t>
    </r>
    <r>
      <rPr>
        <sz val="12"/>
        <rFont val="Times New Roman"/>
        <family val="1"/>
      </rPr>
      <t>Потребно је попунити табелу за последњих пет година</t>
    </r>
  </si>
  <si>
    <t>Година уплате</t>
  </si>
  <si>
    <t>Добитак / губитак из пословне године</t>
  </si>
  <si>
    <t>Нето резултат</t>
  </si>
  <si>
    <t>Добитак / Губитак</t>
  </si>
  <si>
    <t>Укупно остварена добит / губитак                       ( у динарима)</t>
  </si>
  <si>
    <t>Добит - за буџет</t>
  </si>
  <si>
    <t>ОДЛУКЕ О РАСПОДЕЛИ ОСТВАРЕНЕ ДОБИТИ ИЛИ ПОКРИЋУ ГУБИТКА</t>
  </si>
  <si>
    <t>Најнижа појединачна зарада</t>
  </si>
  <si>
    <t>Највиша појединачна зарада</t>
  </si>
  <si>
    <t>Просечна зарада</t>
  </si>
  <si>
    <t>Буџет                                               (РС, АП или ЈЛС)</t>
  </si>
  <si>
    <t>УКУПНО:</t>
  </si>
  <si>
    <t>Буџет                                                                          (РС, АП или ЈЛС)</t>
  </si>
  <si>
    <t xml:space="preserve">Број запослених                                                 на неодређено време </t>
  </si>
  <si>
    <t>Број запослених                                                 на одређено време</t>
  </si>
  <si>
    <t>…</t>
  </si>
  <si>
    <t>Трошкови стручног усавршавања запослених</t>
  </si>
  <si>
    <t>30</t>
  </si>
  <si>
    <t>Потраживања                                                                                     (стање на последњи дан извештаја)</t>
  </si>
  <si>
    <t xml:space="preserve"> од 3 месеца до 12 месеци</t>
  </si>
  <si>
    <t>Неизмирене обавезе                                                                                   (стање на последњи дан извештаја)</t>
  </si>
  <si>
    <t>00</t>
  </si>
  <si>
    <t xml:space="preserve">A. УПИСАНИ А НЕУПЛАЋЕНИ КАПИТАЛ </t>
  </si>
  <si>
    <t>0001</t>
  </si>
  <si>
    <t>Б. СТАЛНА ИМОВИНА</t>
  </si>
  <si>
    <t>0002</t>
  </si>
  <si>
    <t>(0003 + 0009 + 0017 + 0018 + 0028)</t>
  </si>
  <si>
    <t>01</t>
  </si>
  <si>
    <t>I. НЕМАТЕРИЈАЛНА ИМОВИНА</t>
  </si>
  <si>
    <t>0003</t>
  </si>
  <si>
    <t>(0004 + 0005 + 0006 + 0007 + 0008)</t>
  </si>
  <si>
    <t>0004</t>
  </si>
  <si>
    <t>011, 012 и 014</t>
  </si>
  <si>
    <t xml:space="preserve">2. Концесије, патенти, лиценце, робне и услужне марке, софтвер и остала нематеријална имовина </t>
  </si>
  <si>
    <t>0005</t>
  </si>
  <si>
    <t xml:space="preserve">3. Гудвил </t>
  </si>
  <si>
    <t>0006</t>
  </si>
  <si>
    <t>015 и 016</t>
  </si>
  <si>
    <t xml:space="preserve">4. Нематеријална имовина узета у лизинг и нематеријална имовина у припреми </t>
  </si>
  <si>
    <t>0007</t>
  </si>
  <si>
    <t>5. Аванси за нематеријалну имовину</t>
  </si>
  <si>
    <t>0008</t>
  </si>
  <si>
    <t>02</t>
  </si>
  <si>
    <t>II. НЕКРЕТНИНЕ, ПОСТРОЈЕЊА И ОПРЕМА</t>
  </si>
  <si>
    <t>0009</t>
  </si>
  <si>
    <t>(0010 + 0011 + 0012 + 0013 + 0014 + 0015 + 0016)</t>
  </si>
  <si>
    <t>020, 021 и 022</t>
  </si>
  <si>
    <t>1. Земљиште и грађевински објекти</t>
  </si>
  <si>
    <t>0010</t>
  </si>
  <si>
    <t>2. Постројења и опрема</t>
  </si>
  <si>
    <t>0011</t>
  </si>
  <si>
    <t>3. Инвестиционе некретнине</t>
  </si>
  <si>
    <t>0012</t>
  </si>
  <si>
    <t>025 и 027</t>
  </si>
  <si>
    <t xml:space="preserve">4. Некретнине, постројења и опрема узети у лизинг и некретнине, постројења и опрема у припреми </t>
  </si>
  <si>
    <t>0013</t>
  </si>
  <si>
    <t>026 и 028</t>
  </si>
  <si>
    <t xml:space="preserve">5. Остале некретнине, постројења и опрема и улагања на туђим некретнинама, постројењима и опреми </t>
  </si>
  <si>
    <t>0014</t>
  </si>
  <si>
    <t>029 (део)</t>
  </si>
  <si>
    <t xml:space="preserve">6. Аванси за некретнине, постројења и опрему у земљи </t>
  </si>
  <si>
    <t>0015</t>
  </si>
  <si>
    <t xml:space="preserve">7. Аванси за некретнине, постројења и опрему у иностранству </t>
  </si>
  <si>
    <t>0016</t>
  </si>
  <si>
    <t>03</t>
  </si>
  <si>
    <t xml:space="preserve">III. БИОЛОШКА СРЕДСТВА </t>
  </si>
  <si>
    <t>0017</t>
  </si>
  <si>
    <t>04 и 05</t>
  </si>
  <si>
    <t xml:space="preserve">IV. ДУГОРОЧНИ ФИНАНСИЈСКИ ПЛАСМАНИ И ДУГОРОЧНА ПОТРАЖИВАЊА </t>
  </si>
  <si>
    <t>0018</t>
  </si>
  <si>
    <t>(0019 + 0020 + 0021 + 0022 + 0023 + 0024 + 0025 + 0026 + 0027)</t>
  </si>
  <si>
    <t>040 (део), 041 (део) и 042 (део)</t>
  </si>
  <si>
    <t>1. Учешћа у капиталу правних лица (осим учешћа у капиталу која се вреднују методом учешћа)</t>
  </si>
  <si>
    <t>0019</t>
  </si>
  <si>
    <t>040 (део), 041 (део), 042 (део)</t>
  </si>
  <si>
    <t>2. Учешћа у капиталу која се вреднују методом учешћа</t>
  </si>
  <si>
    <t>0020</t>
  </si>
  <si>
    <t>043, 050 (део) и 051 (део)</t>
  </si>
  <si>
    <t xml:space="preserve">3. Дугорочни пласмани матичном, зависним и осталим повезаним лицима и дугорочна потраживања од тих лица у земљи </t>
  </si>
  <si>
    <t>0021</t>
  </si>
  <si>
    <t>044, 050 (део), 051 (део)</t>
  </si>
  <si>
    <t xml:space="preserve">4. Дугорочни пласмани матичном, зависним и осталим повезаним лицима и дугорочна потраживања од тих лица у иностранству </t>
  </si>
  <si>
    <t>0022</t>
  </si>
  <si>
    <t>045 (део) и 053 (део)</t>
  </si>
  <si>
    <t xml:space="preserve">5. Дугорочни пласмани (дати кредити и зајмови) у земљи </t>
  </si>
  <si>
    <t>0023</t>
  </si>
  <si>
    <t xml:space="preserve">6. Дугорочни пласмани (дати кредити и зајмови) у иностранству </t>
  </si>
  <si>
    <t>0024</t>
  </si>
  <si>
    <t xml:space="preserve">7. Дугорочна финансијска улагања (хартије од вредности које се вреднују по амортизованој вредности) </t>
  </si>
  <si>
    <t>0025</t>
  </si>
  <si>
    <t xml:space="preserve">8. Откупљене сопствене акције и откупљени сопствени удели </t>
  </si>
  <si>
    <t>0026</t>
  </si>
  <si>
    <t>048, 052, 054, 055 и 056</t>
  </si>
  <si>
    <t xml:space="preserve">9. Остали дугорочни финансијски пласмани и остала дугорочна потраживања </t>
  </si>
  <si>
    <t>0027</t>
  </si>
  <si>
    <t>28 (део) осим 288</t>
  </si>
  <si>
    <t xml:space="preserve">V. ДУГОРОЧНА АКТИВНА ВРЕМЕНСКА РАЗГРАНИЧЕЊА </t>
  </si>
  <si>
    <t>0028</t>
  </si>
  <si>
    <t xml:space="preserve">В. ОДЛОЖЕНА ПОРЕСКА СРЕДСТВА </t>
  </si>
  <si>
    <t>0029</t>
  </si>
  <si>
    <t xml:space="preserve">Г. ОБРТНА ИМОВИНА </t>
  </si>
  <si>
    <t>0030</t>
  </si>
  <si>
    <t>(0031 + 0037 + 0038 + 0044 + 0048 + 0057+ 0058)</t>
  </si>
  <si>
    <t>Класа 1, осим групе рачуна 14</t>
  </si>
  <si>
    <t>I. ЗАЛИХЕ (0032 + 0033 + 0034 + 0035 + 0036)</t>
  </si>
  <si>
    <t>0031</t>
  </si>
  <si>
    <t xml:space="preserve">1. Материјал, резервни делови, алат и ситан инвентар </t>
  </si>
  <si>
    <t>0032</t>
  </si>
  <si>
    <t>11 и 12</t>
  </si>
  <si>
    <t xml:space="preserve">2. Недовршена производња и готови производи </t>
  </si>
  <si>
    <t>0033</t>
  </si>
  <si>
    <t xml:space="preserve">3. Роба </t>
  </si>
  <si>
    <t>0034</t>
  </si>
  <si>
    <t>150, 152 и 154</t>
  </si>
  <si>
    <t>4. Плаћени аванси за залихе и услуге у земљи</t>
  </si>
  <si>
    <t>0035</t>
  </si>
  <si>
    <t>151, 153 и 155</t>
  </si>
  <si>
    <t xml:space="preserve">5. Плаћени аванси за залихе и услуге у иностранству </t>
  </si>
  <si>
    <t>0036</t>
  </si>
  <si>
    <t xml:space="preserve">II. СТАЛНА ИМОВИНА КОЈА СЕ ДРЖИ ЗА ПРОДАЈУ И ПРЕСТАНАК ПОСЛОВАЊА </t>
  </si>
  <si>
    <t>0037</t>
  </si>
  <si>
    <t xml:space="preserve">III. ПОТРАЖИВАЊА ПО ОСНОВУ ПРОДАЈЕ </t>
  </si>
  <si>
    <t>0038</t>
  </si>
  <si>
    <t>(0039 + 0040 + 0041 + 0042 + 0043)</t>
  </si>
  <si>
    <t xml:space="preserve">1. Потраживања од купаца у земљи </t>
  </si>
  <si>
    <t>0039</t>
  </si>
  <si>
    <t xml:space="preserve">2. Потраживања од купаца у иностранству </t>
  </si>
  <si>
    <t>0040</t>
  </si>
  <si>
    <t>200 и 202</t>
  </si>
  <si>
    <t xml:space="preserve">3. Потраживања од матичног, зависних и осталих повезаних лица у земљи </t>
  </si>
  <si>
    <t>0041</t>
  </si>
  <si>
    <t>201 и 203</t>
  </si>
  <si>
    <t>4. Потраживања од матичног, зависних и осталих повезаних лица у иностранству</t>
  </si>
  <si>
    <t>0042</t>
  </si>
  <si>
    <t xml:space="preserve">5. Остала потраживања по основу продаје </t>
  </si>
  <si>
    <t>0043</t>
  </si>
  <si>
    <t>21, 22 и 27</t>
  </si>
  <si>
    <t xml:space="preserve">IV. ОСТАЛА КРАТКОРОЧНА ПОТРАЖИВАЊА </t>
  </si>
  <si>
    <t>0044</t>
  </si>
  <si>
    <t>(0045 + 0046 + 0047)</t>
  </si>
  <si>
    <t>21, 22 осим 223 и 224, и 27</t>
  </si>
  <si>
    <t xml:space="preserve">1. Остала потраживања </t>
  </si>
  <si>
    <t>0045</t>
  </si>
  <si>
    <t xml:space="preserve">2. Потраживања за више плаћен порез на добитак </t>
  </si>
  <si>
    <t>0046</t>
  </si>
  <si>
    <t xml:space="preserve">3. Потраживања по основу преплаћених осталих пореза и доприноса </t>
  </si>
  <si>
    <t>0047</t>
  </si>
  <si>
    <t xml:space="preserve">V. КРАТКОРОЧНИ ФИНАНСИЈСКИ ПЛАСМАНИ </t>
  </si>
  <si>
    <t>0048</t>
  </si>
  <si>
    <t>(0049 + 0050 + 0051 + 0052 + 0053 + 0054 + 0055 + 0056)</t>
  </si>
  <si>
    <t xml:space="preserve">1. Краткорочни кредити и пласмани - матично и зависна правна лица </t>
  </si>
  <si>
    <t>0049</t>
  </si>
  <si>
    <t xml:space="preserve">2. Краткорочни кредити и пласмани - остала повезана правна  лица </t>
  </si>
  <si>
    <t>0050</t>
  </si>
  <si>
    <t>232, 234 (део)</t>
  </si>
  <si>
    <t xml:space="preserve">3. Краткорочни кредити, зајмови и пласмани у земљи </t>
  </si>
  <si>
    <t>0051</t>
  </si>
  <si>
    <t>233, 234 (део)</t>
  </si>
  <si>
    <t xml:space="preserve">4. Kраткорочни кредити, зајмови и пласмани у иностранству </t>
  </si>
  <si>
    <t>0052</t>
  </si>
  <si>
    <t xml:space="preserve">5. Хартије од вредности које се вреднују по амортизованој вредности </t>
  </si>
  <si>
    <t>0053</t>
  </si>
  <si>
    <t>236 (део)</t>
  </si>
  <si>
    <t xml:space="preserve">6. Финансијска средства која се вреднују по фер вредности кроз Биланс успеха </t>
  </si>
  <si>
    <t>0054</t>
  </si>
  <si>
    <t xml:space="preserve">7. Откупљене сопствене акције и откупљени сопствени удели </t>
  </si>
  <si>
    <t>0055</t>
  </si>
  <si>
    <t>236 (део), 238 и 239</t>
  </si>
  <si>
    <t xml:space="preserve">8. Остали краткорочни финансијски пласмани </t>
  </si>
  <si>
    <t>0056</t>
  </si>
  <si>
    <t xml:space="preserve">VI. ГОТОВИНА И ГОТОВИНСКИ ЕКВИВАЛЕНТИ </t>
  </si>
  <si>
    <t>0057</t>
  </si>
  <si>
    <t>28 (део), осим 288</t>
  </si>
  <si>
    <t xml:space="preserve">VII. КРАТКОРОЧНА АКТИВНА ВРЕМЕНСКА РАЗГРАНИЧЕЊА </t>
  </si>
  <si>
    <t>0058</t>
  </si>
  <si>
    <t>Д. УКУПНА АКТИВА = ПОСЛОВНА ИМОВИНА (0001 + 0002 + 0029 + 0030)</t>
  </si>
  <si>
    <t>0059</t>
  </si>
  <si>
    <t xml:space="preserve">Ђ. ВАНБИЛАНСНА АКТИВА </t>
  </si>
  <si>
    <t>0060</t>
  </si>
  <si>
    <t>A. КАПИТАЛ</t>
  </si>
  <si>
    <t>(0402 + 0403 + 0404 + 0405 + 0406 - 0407 + 0408 + 0411 - 0412) ≥ 0</t>
  </si>
  <si>
    <t>30, осим 306</t>
  </si>
  <si>
    <t xml:space="preserve">I. ОСНОВНИ КАПИТАЛ </t>
  </si>
  <si>
    <t xml:space="preserve">II. УПИСАНИ А НЕУПЛАЋЕНИ КАПИТАЛ </t>
  </si>
  <si>
    <t xml:space="preserve">III. ЕМИСИОНА ПРЕМИЈА </t>
  </si>
  <si>
    <t xml:space="preserve">IV. РЕЗЕРВЕ </t>
  </si>
  <si>
    <t>330 и потражни салдо рачуна 331,332, 333, 334, 335, 336 и 337</t>
  </si>
  <si>
    <t xml:space="preserve">V. ПОЗИТИВНЕ РЕВАЛОРИЗАЦИОНЕ РЕЗЕРВЕ И НЕРЕАЛИЗОВАНИ ДОБИЦИ ПО ОСНОВУ ФИНАНСИЈСКИХ СРЕДСТАВА И ДРУГИХ КОМПОНЕНТИ ОСТАЛОГ СВЕОБУХВАТНОГ РЕЗУЛТАТА </t>
  </si>
  <si>
    <t>дуговни салдо рачуна 331, 332, 333, 334, 335, 336 и 337</t>
  </si>
  <si>
    <t xml:space="preserve">VI. НЕРЕАЛИЗОВАНИ ГУБИЦИ ПО ОСНОВУ ФИНАНСИЈСКИХ СРЕДСТАВА И ДРГУГИХ КОМПОНЕНТИ ОСТАЛОГ СВЕОБУХВАТНОГ РЕЗУЛТАТА </t>
  </si>
  <si>
    <t>VII. НЕРАСПОРЕЂЕНИ ДОБИТАК (0409 + 0410)</t>
  </si>
  <si>
    <t xml:space="preserve">2. Нераспоређени добитак текуће године </t>
  </si>
  <si>
    <t xml:space="preserve">VIII. УЧЕШЋА БЕЗ ПРАВА КОНТРОЛЕ </t>
  </si>
  <si>
    <t>IX. ГУБИТАК (0413 + 0414)</t>
  </si>
  <si>
    <t xml:space="preserve">1. Губитак ранијих година </t>
  </si>
  <si>
    <t xml:space="preserve">Б. ДУГОРОЧНА РЕЗЕРВИСАЊА И ДУГОРОЧНЕ ОБАВЕЗЕ </t>
  </si>
  <si>
    <t>(0416 + 0420 + 0428)</t>
  </si>
  <si>
    <t xml:space="preserve">I. ДУГОРОЧНА РЕЗЕРВИСАЊА </t>
  </si>
  <si>
    <t>(0417+0418+0419)</t>
  </si>
  <si>
    <t xml:space="preserve">1. Резервисања за накнаде и друге бенефиције запослених </t>
  </si>
  <si>
    <t xml:space="preserve">2. Резервисања за трошкове у гарантном року </t>
  </si>
  <si>
    <t>40, осим 400 и 404</t>
  </si>
  <si>
    <t xml:space="preserve">3. Остала дугорочна резервисања </t>
  </si>
  <si>
    <t xml:space="preserve">II. ДУГОРОЧНЕ ОБАВЕЗЕ </t>
  </si>
  <si>
    <t>(0421 + 0422 + 0423 + 0424 + 0425 + 0426 + 0427)</t>
  </si>
  <si>
    <t xml:space="preserve">1. Обавезе које се могу конвертовати у капитал </t>
  </si>
  <si>
    <t>411 (део) и 412 (део)</t>
  </si>
  <si>
    <t xml:space="preserve">2. Дугорочни кредити и остале дугорочне обавезе према матичном, зависним и осталим повезаним лицима у земљи </t>
  </si>
  <si>
    <t xml:space="preserve">3. Дугорочни кредити и остале дугорочне обавезе према матичном, зависним и осталим повезаним лицима у иностранству </t>
  </si>
  <si>
    <t>414 и 416 (део)</t>
  </si>
  <si>
    <t xml:space="preserve">4. Дугорочни кредити, зајмови и обавезе по основу лизинга у земљи </t>
  </si>
  <si>
    <t>415 и 416 (део)</t>
  </si>
  <si>
    <t xml:space="preserve">5. Дугорочни кредити, зајмови и обавезе по основу лизинга у иностранству </t>
  </si>
  <si>
    <t xml:space="preserve">6. Обавезе по емитованим хартијама од вредности </t>
  </si>
  <si>
    <t xml:space="preserve">7. Остале дугорочне обавезе </t>
  </si>
  <si>
    <t>49 (део), осим 498 и 495 (део)</t>
  </si>
  <si>
    <t xml:space="preserve">III. ДУГОРОЧНА ПАСИВНА ВРЕМЕНСКА РАЗГРАНИЧЕЊА </t>
  </si>
  <si>
    <t xml:space="preserve">В. ОДЛОЖЕНЕ ПОРЕСКЕ ОБАВЕЗЕ </t>
  </si>
  <si>
    <t>495 (део)</t>
  </si>
  <si>
    <t xml:space="preserve">Г. ДУГОРОЧНИ ОДЛОЖЕНИ ПРИХОДИ И ПРИМЉЕНЕ ДОНАЦИЈЕ </t>
  </si>
  <si>
    <t xml:space="preserve">Д. КРАТКОРОЧНА РЕЗЕРВИСАЊА И КРАТКОРОЧНЕ ОБАВЕЗЕ </t>
  </si>
  <si>
    <t>(0432 + 0433 + 0441 + 0442 + 0449 + 0453 + 0454)</t>
  </si>
  <si>
    <t xml:space="preserve">I. КРАТКОРОЧНА РЕЗЕРВИСАЊА </t>
  </si>
  <si>
    <t>42, осим 427</t>
  </si>
  <si>
    <t xml:space="preserve">II. КРАТКОРОЧНЕ ФИНАНСИЈСКЕ ОБАВЕЗЕ </t>
  </si>
  <si>
    <t>(0434 + 0435 + 0436 + 0437 + 0438 + 0439 + 0440)</t>
  </si>
  <si>
    <t>420 (део) и 421 (део)</t>
  </si>
  <si>
    <t xml:space="preserve">1. Обавезе по основу кредита према матичном, зависним и осталим повезаним лицима у земљи </t>
  </si>
  <si>
    <t xml:space="preserve">2. Обавезе по основу кредита према матичном, зависним и осталим повезаним лицима у иностранству </t>
  </si>
  <si>
    <t>422 (део), 424 (део), 425 (део), и 429 (део)</t>
  </si>
  <si>
    <t xml:space="preserve">3. Обавезе по основу кредита и зајмова од лица која нису домаће банке </t>
  </si>
  <si>
    <t>422 (део), 424 (део), 425 (део) и 429 (део)</t>
  </si>
  <si>
    <t xml:space="preserve">4. Обавезе по основу кредита од домаћих банака </t>
  </si>
  <si>
    <t xml:space="preserve">423, 424 (део), 425 (део) и 429 (део) </t>
  </si>
  <si>
    <t xml:space="preserve">5. Кредити, зајмови и обавезе из иностранства </t>
  </si>
  <si>
    <t xml:space="preserve">6. Обавезе по краткорочним хартијама од вредности </t>
  </si>
  <si>
    <t xml:space="preserve">7. Обавезе по основу финансијских деривата </t>
  </si>
  <si>
    <t xml:space="preserve">III. ПРИМЉЕНИ АВАНСИ, ДЕПОЗИТИ И КАУЦИЈЕ </t>
  </si>
  <si>
    <t>43, осим 430</t>
  </si>
  <si>
    <t xml:space="preserve">IV. ОБАВЕЗЕ ИЗ ПОСЛОВАЊА </t>
  </si>
  <si>
    <t>(0443 + 0444 + 0445 + 0046 + 0447 + 0448)</t>
  </si>
  <si>
    <t>431 и 433</t>
  </si>
  <si>
    <t xml:space="preserve">1. Обавезе према добављачима - матична, зависна правна лица и остала повезана лица у земљи </t>
  </si>
  <si>
    <t>432 и 434</t>
  </si>
  <si>
    <t xml:space="preserve">2. Обавезе према добављачима - матична, зависна правна лица и остала повезана лица у иностранству </t>
  </si>
  <si>
    <t xml:space="preserve">3. Обавезе према добављачима у земљи </t>
  </si>
  <si>
    <t xml:space="preserve">4. Обавезе према добављачима  у иностранству </t>
  </si>
  <si>
    <t>439 (део)</t>
  </si>
  <si>
    <t xml:space="preserve">5. Обавезе по меницама </t>
  </si>
  <si>
    <t xml:space="preserve">6. Остале обавезе из пословања </t>
  </si>
  <si>
    <t>44,45,46, осим 467, 47 и 48</t>
  </si>
  <si>
    <t xml:space="preserve">V. ОСТАЛЕ КРАТКОРОЧНЕ ОБАВЕЗЕ </t>
  </si>
  <si>
    <t>(0450 + 0451 + 0452)</t>
  </si>
  <si>
    <t>44, 45 и 46 осим 467</t>
  </si>
  <si>
    <t xml:space="preserve">1. Остале краткорочне обавезе </t>
  </si>
  <si>
    <t>47,48 осим 481</t>
  </si>
  <si>
    <t xml:space="preserve">2. Обавезе по основу пореза на додату вредност и осталих јавних прихода </t>
  </si>
  <si>
    <t xml:space="preserve">3. Обавезе по основу пореза на добитак </t>
  </si>
  <si>
    <t xml:space="preserve">VI. ОБАВЕЗЕ ПО ОСНОВУ СРЕДСТАВА НАМЕЊЕНИХ ПРОДАЈИ И СРЕДСТАВА ПОСЛОВАЊА КОЈЕ ЈЕ ОБУСТАВЉЕНО </t>
  </si>
  <si>
    <t>49 (део) осим 498</t>
  </si>
  <si>
    <t xml:space="preserve">VII. КРАТКОРОЧНА ПАСИВНА ВРЕМЕНСКА РАЗГРАНИЧЕЊА </t>
  </si>
  <si>
    <t xml:space="preserve">Ђ. ГУБИТАК ИЗНАД ВИСИНЕ КАПИТАЛА </t>
  </si>
  <si>
    <t>(0415 + 0429 + 0430 + 0431 - 0059) ≥ 0 = 0407 + 0412 - 0402 - 0403 - 0404 - 0405 - 0406 - 0408 - 0411) ≥ 0</t>
  </si>
  <si>
    <t xml:space="preserve">E. УКУПНА ПАСИВА </t>
  </si>
  <si>
    <t>(0401 + 0415 + 0429 + 0430 + 0431 - 0455)</t>
  </si>
  <si>
    <t xml:space="preserve">Ж. ВАНБИЛАНСНА ПАСИВА </t>
  </si>
  <si>
    <t xml:space="preserve">П О З И Ц И Ј А </t>
  </si>
  <si>
    <t xml:space="preserve">A. ТОКОВИ ГОТОВИНЕ ИЗ ПОСЛОВНИХ АКТИВНОСТИ </t>
  </si>
  <si>
    <t>I. Приливи готовине из пословних активности (1 до 4)</t>
  </si>
  <si>
    <t>1. Продаја и примљени аванси у земљи</t>
  </si>
  <si>
    <t xml:space="preserve">2. Продаја и примљени аванси у иностранству </t>
  </si>
  <si>
    <t xml:space="preserve">3. Примљене камате из пословних активности </t>
  </si>
  <si>
    <t xml:space="preserve">4. Oстали приливи из редовног пословања </t>
  </si>
  <si>
    <t>II. Одливи готовине из пословних активности (1 до 8)</t>
  </si>
  <si>
    <t xml:space="preserve">1. Исплате добављачима и дати аванси у земљи </t>
  </si>
  <si>
    <t xml:space="preserve">2. Исплате добављачима и дати аванси у иностранству </t>
  </si>
  <si>
    <t xml:space="preserve">3. Зараде, накнаде зарада и остали лични расходи </t>
  </si>
  <si>
    <t>4. Плаћене камате у земљи</t>
  </si>
  <si>
    <t xml:space="preserve">5. Плаћене камате у иностранству </t>
  </si>
  <si>
    <t xml:space="preserve">6. Порез на добитак </t>
  </si>
  <si>
    <t xml:space="preserve">7. Одливи по основу осталих јавних прихода </t>
  </si>
  <si>
    <t xml:space="preserve">8. Остали одливи из пословних активности </t>
  </si>
  <si>
    <t>III. Нето прилив готовине из пословних активности (I - II)</t>
  </si>
  <si>
    <t>IV. Нето одлив готовине из пословних активности (II - I)</t>
  </si>
  <si>
    <t xml:space="preserve">Б. ТОКОВИ ГОТОВИНЕ ИЗ АКТИВНОСТИ ИНВЕСТИРАЊА </t>
  </si>
  <si>
    <t xml:space="preserve">1. Продаја акција и удела </t>
  </si>
  <si>
    <t xml:space="preserve">2. Продаја нематеријалне имовине, некретнина, постројења, опреме и биолошких средстава </t>
  </si>
  <si>
    <t xml:space="preserve">3. Остали финансијски пласмани </t>
  </si>
  <si>
    <t xml:space="preserve">4. Примљене камате из активности инвестирања </t>
  </si>
  <si>
    <t xml:space="preserve">1. Куповина акција и удела </t>
  </si>
  <si>
    <t xml:space="preserve">2. Куповина нематеријалне имовине, некретнина, постројења, опреме и биолошких средстава </t>
  </si>
  <si>
    <t>3. Остали финансијски пласмани</t>
  </si>
  <si>
    <t>III. Нето прилив готовине из активности инвестирања (I - II)</t>
  </si>
  <si>
    <t>IV. Нето одлив готовине из активности инвестирања (II - I)</t>
  </si>
  <si>
    <t xml:space="preserve">В. ТОКОВИ ГОТОВИНЕ ИЗ АКТИВНОСТИ ФИНАНСИРАЊА </t>
  </si>
  <si>
    <t>I. Приливи готовине из активности финансирања (1 до 7)</t>
  </si>
  <si>
    <t>2. Дугорочни кредити у земљи</t>
  </si>
  <si>
    <t xml:space="preserve">3. Дугорочни кредити у иностранству </t>
  </si>
  <si>
    <t>4. Краткорочни кредити у земљи</t>
  </si>
  <si>
    <t xml:space="preserve">5. Краткорочни кредити у иностранству </t>
  </si>
  <si>
    <t xml:space="preserve">6. Остале дугорочне обавезе </t>
  </si>
  <si>
    <t xml:space="preserve">7. Остале краткорочне обавезе </t>
  </si>
  <si>
    <t>II. Одливи готовине из активности финансирања (1 до 8)</t>
  </si>
  <si>
    <t xml:space="preserve">1. Откуп сопствених акција и удела </t>
  </si>
  <si>
    <t>6. Остале обавезе</t>
  </si>
  <si>
    <t>7. Финансијски лизинг</t>
  </si>
  <si>
    <t>8. Исплаћене дивиденде</t>
  </si>
  <si>
    <t>III. Нето прилив готовине из активности финансирања (I - II)</t>
  </si>
  <si>
    <t>IV. Нето одлив готовине из активности финансирања (II - I)</t>
  </si>
  <si>
    <t xml:space="preserve">Ж. ГОТОВИНА НА ПОЧЕТКУ ОБРАЧУНСКОГ ПЕРИОДА </t>
  </si>
  <si>
    <t xml:space="preserve">З. ПОЗИТИВНЕ КУРСНЕ РАЗЛИКЕ ПО ОСНОВУ ПРЕРАЧУНА ГОТОВИНЕ </t>
  </si>
  <si>
    <t xml:space="preserve">И. НЕГАТИВНЕ КУРСНЕ РАЗЛИКЕ ПО ОСНОВУ ПРЕРАЧУНА ГОТОВИНЕ </t>
  </si>
  <si>
    <t xml:space="preserve">J. ГОТОВИНА НА КРАЈУ ОБРАЧУНСКОГ ПЕРИОДА </t>
  </si>
  <si>
    <t>(3050 - 3051 + 3052 + 3053 - 3054)</t>
  </si>
  <si>
    <r>
      <t xml:space="preserve">Г. СВЕГА ПРИЛИВ ГОТОВИНЕ </t>
    </r>
    <r>
      <rPr>
        <sz val="9"/>
        <rFont val="Times New Roman"/>
        <family val="1"/>
      </rPr>
      <t>(3001 + 3017 + 3029)</t>
    </r>
  </si>
  <si>
    <r>
      <t xml:space="preserve">Д. СВЕГА ОДЛИВ ГОТОВИНЕ </t>
    </r>
    <r>
      <rPr>
        <sz val="9"/>
        <rFont val="Times New Roman"/>
        <family val="1"/>
      </rPr>
      <t>(3006 + 3023 + 3037)</t>
    </r>
  </si>
  <si>
    <r>
      <t xml:space="preserve">Ђ. НЕТО ПРИЛИВ ГОТОВИНЕ </t>
    </r>
    <r>
      <rPr>
        <sz val="9"/>
        <rFont val="Times New Roman"/>
        <family val="1"/>
      </rPr>
      <t>(3048 - 3049) ≥ 0</t>
    </r>
  </si>
  <si>
    <r>
      <t xml:space="preserve">E. НЕТО ОДЛИВ ГОТОВИНЕ </t>
    </r>
    <r>
      <rPr>
        <sz val="9"/>
        <rFont val="Times New Roman"/>
        <family val="1"/>
      </rPr>
      <t>(3049 - 3048) ≥ 0</t>
    </r>
  </si>
  <si>
    <t>Број запослених  по кадровској евиденцији - УКУПНО**</t>
  </si>
  <si>
    <t xml:space="preserve">** Број запослених последњег дана извештајног периода </t>
  </si>
  <si>
    <t>Образац 1а.</t>
  </si>
  <si>
    <t>Образац 1б.</t>
  </si>
  <si>
    <t>** последњи дан тромесечја за који се извештај саставља</t>
  </si>
  <si>
    <t>* Последњи дан тромесечја за који се извештај саставља</t>
  </si>
  <si>
    <t>* последњи дан тромесечја за који се извештај саставља</t>
  </si>
  <si>
    <t>* година за коју се извештај саставља</t>
  </si>
  <si>
    <t>БИЛАНС УСПЕХА</t>
  </si>
  <si>
    <t xml:space="preserve">A. ПОСЛОВНИ ПРИХОДИ </t>
  </si>
  <si>
    <t>(1002 + 1005 + 1008 + 1009 - 1010 + 1011 + 1012)</t>
  </si>
  <si>
    <t>I. ПРИХОДИ ОД ПРОДАЈЕ РОБЕ (1003 + 1004)</t>
  </si>
  <si>
    <t>600, 602 и 604</t>
  </si>
  <si>
    <t xml:space="preserve">1. Приходи од продаје робе на домаћем тржишту </t>
  </si>
  <si>
    <t>601, 603 и 605</t>
  </si>
  <si>
    <t xml:space="preserve">2. Приходи од продаје роба на иностраном тржишту </t>
  </si>
  <si>
    <t>II. ПРИХОДИ ОД ПРОДАЈЕ ПРОИЗВОДА И УСЛУГА (1006 + 1007)</t>
  </si>
  <si>
    <t>610, 612 и 614</t>
  </si>
  <si>
    <t xml:space="preserve">1. Приходи од продаје производа и услуга на домаћем тржишту </t>
  </si>
  <si>
    <t>611, 613 и 615</t>
  </si>
  <si>
    <t xml:space="preserve">2. Приходи од продаје производа и услуга на иностраном тржишту </t>
  </si>
  <si>
    <t xml:space="preserve">III. ПРИХОДИ ОД АКТИВИРАЊА УЧИНАКА И РОБЕ </t>
  </si>
  <si>
    <t xml:space="preserve">IV. ПОВЕЋАЊЕ ВРЕДНОСТИ ЗАЛИХА НЕДОВРШЕНИХ И ГОТОВИХ ПРОИЗВОДА </t>
  </si>
  <si>
    <t xml:space="preserve">V. СМАЊЕЊЕ ВРЕДНОСТИ ЗАЛИХА НЕДОВРШЕНИХ И ГОТОВИХ ПРОИЗВОДА </t>
  </si>
  <si>
    <t>64 и 65</t>
  </si>
  <si>
    <t xml:space="preserve">VI. ОСТАЛИ ПОСЛОВНИ ПРИХОДИ </t>
  </si>
  <si>
    <t>68,  осим 683, 685 и 686</t>
  </si>
  <si>
    <t xml:space="preserve">VII. ПРИХОДИ ОД УСКЛАЂИВАЊА ВРЕДНОСТИ ИМОВИНЕ (ОСИМ ФИНАНСИЈСКЕ) </t>
  </si>
  <si>
    <t>Б. ПОСЛОВНИ РАСХОДИ (1014 + 1015 + 1016 + 1020 + 1021 + 1022 + 1023 + 1024)</t>
  </si>
  <si>
    <t xml:space="preserve">I. НАБАВНА ВРЕДНОСТ ПРОДАТЕ РОБЕ </t>
  </si>
  <si>
    <t xml:space="preserve">II. ТРОШКОВИ МАТЕРИЈАЛА, ГОРИВА И ЕНЕРГИЈЕ </t>
  </si>
  <si>
    <t>III. ТРОШКОВИ ЗАРАДА, НАКНАДА ЗАРАДА И ОСТАЛИ ЛИЧНИ РАСХОДИ (1017 + 1018 + 1019)</t>
  </si>
  <si>
    <t xml:space="preserve">1. Трошкови зарада и накнада зарада </t>
  </si>
  <si>
    <t xml:space="preserve">2. Трошкови пореза и доприноса на зараде и накнаде зарада </t>
  </si>
  <si>
    <t>52 осим 520 и 521</t>
  </si>
  <si>
    <t>3. Остали лични расходи и накнаде</t>
  </si>
  <si>
    <t xml:space="preserve">IV. ТРОШКОВИ АМОРТИЗАЦИЈЕ </t>
  </si>
  <si>
    <t>58, осим 583, 585 и 586</t>
  </si>
  <si>
    <t xml:space="preserve">V. РАСХОДИ ОД УСКЛАЂИВАЊА ВРЕДНОСТИ ИМОВИНЕ (ОСИМ ФИНАНСИЈСКЕ) </t>
  </si>
  <si>
    <t xml:space="preserve">VI. ТРОШКОВИ ПРОИЗВОДНИХ УСЛУГА </t>
  </si>
  <si>
    <t>54, осим 540</t>
  </si>
  <si>
    <t xml:space="preserve">VII. ТРОШКОВИ РЕЗЕРВИСАЊА </t>
  </si>
  <si>
    <t xml:space="preserve">VIII. НЕМАТЕРИЈАЛНИ ТРОШКОВИ </t>
  </si>
  <si>
    <t>В. ПОСЛОВНИ ДОБИТАК (1001 - 1013) ≥ 0</t>
  </si>
  <si>
    <t>Г. ПОСЛОВНИ ГУБИТАК (1013 - 1001) ≥ 0</t>
  </si>
  <si>
    <t xml:space="preserve">Д. ФИНАНСИЈСКИ ПРИХОДИ </t>
  </si>
  <si>
    <t>(1028 + 1029 + 1030 + 1031)</t>
  </si>
  <si>
    <t>660 и 661</t>
  </si>
  <si>
    <t xml:space="preserve">I. ФИНАНСИЈСКИ ПРИХОДИ ИЗ ОДНОСА СА МАТИЧНИМ, ЗАВИСНИМ И ОСТАЛИМ ПОВЕЗАНИМ ЛИЦИМА </t>
  </si>
  <si>
    <t xml:space="preserve">II. ПРИХОДИ ОД КАМАТА </t>
  </si>
  <si>
    <t xml:space="preserve">III. ПОЗИТИВНЕ КРУСНЕ РАЗЛИКЕ И ПОЗИТИВНИ ЕФЕКТИ ВАЛУТНЕ КЛАУЗУЛЕ </t>
  </si>
  <si>
    <t>665 и 669</t>
  </si>
  <si>
    <t xml:space="preserve">IV. ОСТАЛИ ФИНАНСИЈСКИ ПРИХОДИ </t>
  </si>
  <si>
    <t xml:space="preserve">Ђ. ФИНАНСИЈСКИ РАСХОДИ </t>
  </si>
  <si>
    <t>(1033 + 1034 + 1035 + 1036)</t>
  </si>
  <si>
    <t>560 и 561</t>
  </si>
  <si>
    <t xml:space="preserve">I. ФИНАНСИЈСКИ РАСХОДИ ИЗ ОДНОСА СА МАТИЧНИМ, ЗАВИСНИМ И ОСТАЛИМ ПОВЕЗАНИМ ЛИЦИМА </t>
  </si>
  <si>
    <t xml:space="preserve">II. РАСХОДИ КАМАТА </t>
  </si>
  <si>
    <t xml:space="preserve">III. НЕГАТИВНЕ КУРСНЕ РАЗЛИКЕ И НЕГАТИВНИ ЕФЕКТИ ВАЛУТНЕ КЛАУЗУЛЕ </t>
  </si>
  <si>
    <t>565 и 569</t>
  </si>
  <si>
    <t xml:space="preserve">IV. ОСТАЛИ ФИНАНСИЈСКИ РАСХОДИ </t>
  </si>
  <si>
    <t>E. ДОБИТАК ИЗ ФИНАНСИРАЊА (1027 - 1032) ≥ 0</t>
  </si>
  <si>
    <t>Ж. ГУБИТАК ИЗ ФИНАНСИРАЊА (1032 - 1027) ≥ 0</t>
  </si>
  <si>
    <t>683, 685 и 686</t>
  </si>
  <si>
    <t xml:space="preserve">З. ПРИХОДИ ОД УСКЛАЂИВАЊА ВРЕДНОСТИ ФИНАНСИЈСКЕ ИМОВИНЕ КОЈА СЕ ИСКАЗУЈЕ ПО ФЕР ВРЕДНОСТИ КРОЗ БИЛАНС УСПЕХА </t>
  </si>
  <si>
    <t>583, 585 и 586</t>
  </si>
  <si>
    <t xml:space="preserve">И. РАСХОДИ ОД УСКЛАЂИВАЊА ВРЕДНОСТИ ФИНАНСИЈСКЕ ИМОВИНЕ КОЈА СЕ ИСКАЗУЈЕ ПО ФЕР ВРЕДНОСТИ КРОЗ БИЛАНС УСПЕХА </t>
  </si>
  <si>
    <t xml:space="preserve">J. ОСТАЛИ ПРИХОДИ </t>
  </si>
  <si>
    <t xml:space="preserve">K. ОСТАЛИ РАСХОДИ </t>
  </si>
  <si>
    <t xml:space="preserve">Л. УКУПНИ ПРИХОДИ </t>
  </si>
  <si>
    <t>(1001 + 1027 + 1039 + 1041)</t>
  </si>
  <si>
    <t xml:space="preserve">Љ. УКУПНИ РАСХОДИ </t>
  </si>
  <si>
    <t>(1013 + 1032 + 1040 + 1042)</t>
  </si>
  <si>
    <t>M. ДОБИТАК ИЗ РЕДОВНОГ ПОСЛОВАЊА ПРЕ ОПОРЕЗИВАЊА (1043 - 1044) ≥ 0</t>
  </si>
  <si>
    <t>Н. ГУБИТАК ИЗ РЕДОВНОГ ПОСЛОВАЊА ПРЕ ОПОРЕЗИВАЊА (1044 - 1043) ≥ 0</t>
  </si>
  <si>
    <t xml:space="preserve">Њ. ПОЗИТИВАН НЕТО ЕФЕКАТ НА РЕЗУЛТАТ ПО ОСНОВУ ДОБИТКА ПОСЛОВАЊА КОЈЕ СЕ ОБУСТАВЉА, ПРОМЕНА РАЧУНОВОДСТВЕНИХ ПОЛИТИКА И ИСПРАВКИ ГРЕШАКА ИЗ РАНИЈИХ ПЕРИОДА </t>
  </si>
  <si>
    <t>59- 69</t>
  </si>
  <si>
    <t xml:space="preserve">O. НЕГАТИВАН НЕТО ЕФЕКАТ НА РЕЗУЛТАТ ПО ОСНОВУ ГУБИТКА ПОСЛОВАЊА КОЈЕ СЕ ОБУСТАВЉА, ПРОМЕНА РАЧУНОВОДСТВЕНИХ ПОЛИТИКА И ИСПРАВКИ ГРЕШАКА ИЗ РАНИЈИХ ПЕРИОДА </t>
  </si>
  <si>
    <t xml:space="preserve">П. ДОБИТАК ПРЕ ОПОРЕЗИВАЊА </t>
  </si>
  <si>
    <t xml:space="preserve">Р. ГУБИТАК ПРЕ ОПОРЕЗИВАЊА </t>
  </si>
  <si>
    <t>(1046 - 1045 + 1048 - 1047) ≥ 0</t>
  </si>
  <si>
    <t xml:space="preserve">С. ПОРЕЗ НА ДОБИТАК </t>
  </si>
  <si>
    <t xml:space="preserve">I. ПОРЕСКИ РАСХОД ПЕРИОДА </t>
  </si>
  <si>
    <t>722 дуг. салдо</t>
  </si>
  <si>
    <t xml:space="preserve">II. ОДЛОЖЕНИ ПОРЕСКИХ РАСХОДИ ПЕРИОДА </t>
  </si>
  <si>
    <t>722 пот. салдо</t>
  </si>
  <si>
    <t xml:space="preserve">III. ОДЛОЖЕНИ ПОРЕСКИ ПРИХОДИ ПЕРИОДА </t>
  </si>
  <si>
    <t xml:space="preserve">T. ИСПЛАЋЕНА ЛИЧНА ПРИМАЊА ПОСЛОДАВЦА </t>
  </si>
  <si>
    <t xml:space="preserve">Ћ. НЕТО ДОБИТАК </t>
  </si>
  <si>
    <t>(1049 - 1050 -1051 - 1052 + 1053 - 1054) ≥ 0</t>
  </si>
  <si>
    <t xml:space="preserve">У. НЕТО ГУБИТАК </t>
  </si>
  <si>
    <t>(1050 - 1049 + 1051 + 1052 - 1053 + 1054) ≥ 0</t>
  </si>
  <si>
    <t xml:space="preserve">I. НЕТО ДОБИТАК КОЈИ ПРИПАДА УЧЕШЋИМА БЕЗ ПРАВА КОНТРОЛЕ </t>
  </si>
  <si>
    <t xml:space="preserve">II. НЕТО ДОБИТАК КОЈИ ПРИПАДА МАТИЧНОМ ПРАВНОМ ЛИЦУ </t>
  </si>
  <si>
    <t xml:space="preserve">III. НЕТО ГУБИТАК КОЈИ ПРИПАДА УЧЕШЋИМА БЕЗ ПРАВА КОНТРОЛЕ </t>
  </si>
  <si>
    <t xml:space="preserve">IV. НЕТО ГУБИТАК КОЈИ ПРИПАДА МАТИЧНОМ ПРАВНОМ ЛИЦУ </t>
  </si>
  <si>
    <t xml:space="preserve">V. ЗАРАДА ПО АКЦИЈИ </t>
  </si>
  <si>
    <t xml:space="preserve">1. Основна зарада по акцији </t>
  </si>
  <si>
    <t xml:space="preserve">2. Умањена (разводњена) зарада по акцији </t>
  </si>
  <si>
    <r>
      <t>(1045 </t>
    </r>
    <r>
      <rPr>
        <sz val="9"/>
        <rFont val="Times New Roman"/>
        <family val="1"/>
      </rPr>
      <t>-</t>
    </r>
    <r>
      <rPr>
        <b/>
        <sz val="9"/>
        <rFont val="Times New Roman"/>
        <family val="1"/>
      </rPr>
      <t> 1046 + 1047 </t>
    </r>
    <r>
      <rPr>
        <sz val="9"/>
        <rFont val="Times New Roman"/>
        <family val="1"/>
      </rPr>
      <t>-</t>
    </r>
    <r>
      <rPr>
        <b/>
        <sz val="9"/>
        <rFont val="Times New Roman"/>
        <family val="1"/>
      </rPr>
      <t> 1048) ≥ 0</t>
    </r>
  </si>
  <si>
    <t>Образац 1.</t>
  </si>
  <si>
    <t>Образац 7.</t>
  </si>
  <si>
    <t>УПЛАТЕ У БУЏЕТ ПО ОСНОВУ ОДЛУКА О РАСПОЕДEЛИ ДОБИТИ</t>
  </si>
  <si>
    <t>од чега за пројекте</t>
  </si>
  <si>
    <t>Број акта којим је добијена сагласности оснивача</t>
  </si>
  <si>
    <t>Датум доношења одлуке</t>
  </si>
  <si>
    <t>Број одлуке НО / Скупштине</t>
  </si>
  <si>
    <t>Губитак</t>
  </si>
  <si>
    <t>Расподела остварене добити / покриће губитка</t>
  </si>
  <si>
    <t>Преостала добит / начин покрића губитка</t>
  </si>
  <si>
    <t>Опис</t>
  </si>
  <si>
    <t>Добитак</t>
  </si>
  <si>
    <t xml:space="preserve">*** Позиције од 5 до 30 које се исказују у новчаним јединицама приказати у бруто износу </t>
  </si>
  <si>
    <t>ПОТРАЖИВАЊА, ОБАВЕЗЕ И СУДСКИ СПОРОВИ</t>
  </si>
  <si>
    <t>Намена средстава</t>
  </si>
  <si>
    <t xml:space="preserve"> ПРИХОДИ ИЗ БУЏЕТА</t>
  </si>
  <si>
    <t>*Напомена: За приходе из буџета је потребно навести намену коришћења средстава</t>
  </si>
  <si>
    <t>Напомена: За приходе из буџета је потребно навесту намену коришћења коришћења средстава</t>
  </si>
  <si>
    <t>РАСПОДЕЛА ОСТВАРЕНЕ ДОБИТИ / ПОКРИЋE ГУБИТКА</t>
  </si>
  <si>
    <t>Извештај о инвестицијама</t>
  </si>
  <si>
    <t>Р.бр.</t>
  </si>
  <si>
    <t>Назив инвестиције</t>
  </si>
  <si>
    <t>Година почетка финансирања пројекта</t>
  </si>
  <si>
    <t>Година завршетка финансирања пројекта</t>
  </si>
  <si>
    <t>Укупна вредност пројекта</t>
  </si>
  <si>
    <t>Структура финансирања</t>
  </si>
  <si>
    <t>План             01.01-31.03.</t>
  </si>
  <si>
    <t>Реализација 01.01-31.03.</t>
  </si>
  <si>
    <t>План                01.01-30.06.</t>
  </si>
  <si>
    <t>Реализација 01.01-30.06.</t>
  </si>
  <si>
    <t>План               01.01-30.09.</t>
  </si>
  <si>
    <t>Реализација 01.01-30.09.</t>
  </si>
  <si>
    <t>План              01.01-31.12.</t>
  </si>
  <si>
    <t>Реализација 01.01-31.12.</t>
  </si>
  <si>
    <t>Позајмљена средства</t>
  </si>
  <si>
    <t>Средства буџета</t>
  </si>
  <si>
    <t>Сопствена средства</t>
  </si>
  <si>
    <t>Тотал</t>
  </si>
  <si>
    <t>Укупно инвестиције</t>
  </si>
  <si>
    <t>* Претходна година</t>
  </si>
  <si>
    <t>** Година за коју се извештај саставља</t>
  </si>
  <si>
    <t xml:space="preserve">СУДСКИ СПОРОВИ </t>
  </si>
  <si>
    <t>Опис спора*</t>
  </si>
  <si>
    <t>Укупна вредност спорова**</t>
  </si>
  <si>
    <t>Укупна вредност спора**</t>
  </si>
  <si>
    <t>**Укупна вредност спора обухвата главни тужбени захтев и споредне тужбене захтеве</t>
  </si>
  <si>
    <t>* Непходно је навести и описати спорове од значаја за предузеће (највећи, најкритичнији, спорови који могу утицати на пословање и резултате предузећа), основ спора, навести њихов статус (активни, решени спорови…) као и друге информације од значаја.</t>
  </si>
  <si>
    <t>Број спорова где је јавно предузеће тужена страна</t>
  </si>
  <si>
    <t>Број спорова где је јавно предузеће страна која тужи</t>
  </si>
  <si>
    <t>31</t>
  </si>
  <si>
    <t>Солидарна помоћ запосленим по ПКУ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</si>
  <si>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</si>
  <si>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</si>
  <si>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</si>
  <si>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</si>
  <si>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</si>
  <si>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</si>
  <si>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</si>
  <si>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</si>
  <si>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</si>
  <si>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</si>
  <si>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18..</t>
  </si>
  <si>
    <t>пензија</t>
  </si>
  <si>
    <t>раскид радног односа</t>
  </si>
  <si>
    <t>истек уговора на одређено време</t>
  </si>
  <si>
    <t>на основу Закључка Комисије</t>
  </si>
  <si>
    <t>на основу права 70%</t>
  </si>
  <si>
    <t>повећан обим посла</t>
  </si>
  <si>
    <t>замена привремено одсутних</t>
  </si>
  <si>
    <t>Чишћење и прање улица</t>
  </si>
  <si>
    <t>Санитарно чишћење</t>
  </si>
  <si>
    <t>Набавка цвећа и одржавање</t>
  </si>
  <si>
    <t>Кошење траве</t>
  </si>
  <si>
    <t>Одржавање зелених површина Дивчибара</t>
  </si>
  <si>
    <t>Набавка садница дрвећа и одржавање</t>
  </si>
  <si>
    <t>Уклањање амброзије</t>
  </si>
  <si>
    <t>Набавка садница декоративног шибља, ниских и полеглих четинара и одржавање</t>
  </si>
  <si>
    <t>Уклањање дивљих депонија</t>
  </si>
  <si>
    <t>Специјализоване услуге-азил</t>
  </si>
  <si>
    <t>покривен губитак из нераспоређене добити из ранијих година</t>
  </si>
  <si>
    <t>исплата запосленим</t>
  </si>
  <si>
    <t>набавка основних средстава</t>
  </si>
  <si>
    <t>01-6801/1-17</t>
  </si>
  <si>
    <t>01-4862/1-18</t>
  </si>
  <si>
    <t>01-3739/1-19</t>
  </si>
  <si>
    <t>ХАРТИЈЕ ОД ВРЕДНОСТИ</t>
  </si>
  <si>
    <t>КАРТИЦЕ И ЧЕКОВИ</t>
  </si>
  <si>
    <t>ТЕКУЋИ РАЧУН</t>
  </si>
  <si>
    <t>АИК БАНКА</t>
  </si>
  <si>
    <t>АИК БАНКА-ЈАВНИ РАДОВИ</t>
  </si>
  <si>
    <t>БАНКА ИНТЕЗА</t>
  </si>
  <si>
    <t>ТЕКУЋИ РАЧУН-РАЧУН ФОНДОВА</t>
  </si>
  <si>
    <t>ТЕКУЋИ РАЧУН-НАПЛАТА</t>
  </si>
  <si>
    <t>ДОНАЦИЈЕ БАНКА ИНТЕСА</t>
  </si>
  <si>
    <t>КОМЕРЦИЈАЛНА БАНКА</t>
  </si>
  <si>
    <t>ТРЕЗОРСКИ РАЧУН</t>
  </si>
  <si>
    <t>ПРЕЛАЗНИ РАЧУН</t>
  </si>
  <si>
    <t>ТЕХНИЧКИ РАЧУН</t>
  </si>
  <si>
    <t>БЛАГАЈНА</t>
  </si>
  <si>
    <t>ГЛАВНА БЛАГАЈНА</t>
  </si>
  <si>
    <t>ДЕВИЗНИ РАЧУН</t>
  </si>
  <si>
    <t>ТЕКУЋИ РАЧУН-БОЛОВАЊЕ</t>
  </si>
  <si>
    <t>01-9309/1-20</t>
  </si>
  <si>
    <t>01-4628/1-21</t>
  </si>
  <si>
    <t>011-245/21-02</t>
  </si>
  <si>
    <t>414-3/20-02</t>
  </si>
  <si>
    <t>19.07.20219</t>
  </si>
  <si>
    <t>414-2/19-02</t>
  </si>
  <si>
    <t>414-4/18-02</t>
  </si>
  <si>
    <t xml:space="preserve"> </t>
  </si>
  <si>
    <t>01-1705/1-22</t>
  </si>
  <si>
    <t>БАНКА ПОШТАНСКА ШТЕДИОНИЦА</t>
  </si>
  <si>
    <t>услед смрти</t>
  </si>
  <si>
    <t>ПОШТАНСКА ШТЕДИОНИЦА</t>
  </si>
  <si>
    <t>ДОО за финансијски лизинг ЛИПАКС Београд</t>
  </si>
  <si>
    <t>ЕУР</t>
  </si>
  <si>
    <t>НЕ</t>
  </si>
  <si>
    <t>Стање на дан 
31.12.2023.
Претходна година</t>
  </si>
  <si>
    <t>Планирано стање 
на дан 31.12.2024. Текућа година</t>
  </si>
  <si>
    <t>Реализација 
01.01-31.12.2023.      Претходна година</t>
  </si>
  <si>
    <t>План за
01.01-31.12.2024.             Текућа година</t>
  </si>
  <si>
    <t>План за
01.01-31.12.2023.             Претходна  година</t>
  </si>
  <si>
    <t>01-3304/123</t>
  </si>
  <si>
    <t>414-4/23-02</t>
  </si>
  <si>
    <t>01-3304/3-23</t>
  </si>
  <si>
    <t>План за 2024. годину                                                                                                                                                                                                                                                                                                              (текућа година)</t>
  </si>
  <si>
    <t>31.12.2023. (претходна година)</t>
  </si>
  <si>
    <t>31.03.2024.</t>
  </si>
  <si>
    <t>30.06.2024.</t>
  </si>
  <si>
    <t>30.09.2024.</t>
  </si>
  <si>
    <t>31.12.2024.</t>
  </si>
  <si>
    <t>Ауто фекалка</t>
  </si>
  <si>
    <t>Подземни контејнери</t>
  </si>
  <si>
    <t>Мини багер</t>
  </si>
  <si>
    <t>Трактор са кабином</t>
  </si>
  <si>
    <t>Камион кипер до 3,5т-половни</t>
  </si>
  <si>
    <t>Камион кипер до 7т-половни</t>
  </si>
  <si>
    <t>Камион кипер са продузеном кабином за раднике-половни</t>
  </si>
  <si>
    <t>Малчер са карданом</t>
  </si>
  <si>
    <t>Грађевински контејнери</t>
  </si>
  <si>
    <t>Машина за прање тротоара</t>
  </si>
  <si>
    <t>Реконструкција магацинског простора на гробљу</t>
  </si>
  <si>
    <t>ПОТРАЖИВАЊА за 2024. годииу*</t>
  </si>
  <si>
    <t>на дан 31.03.2024</t>
  </si>
  <si>
    <t>на дан 30.06.2024</t>
  </si>
  <si>
    <t>на дан 30.09.2024</t>
  </si>
  <si>
    <t>на дан 31.12.2024</t>
  </si>
  <si>
    <t>ОБАВЕЗЕ за 2024. годиу*</t>
  </si>
  <si>
    <t>Укупан број спорова у 2024*</t>
  </si>
  <si>
    <t>Тужбе су углавном због уједа паса (нематеријална штета) или због материјалне штете које су пси луталице нападом на домаће животиње (углавном овце) причинили њиховим власницима. У овом периоду су исплаћене и пресуде које су вођене у току прошле године, а доспеле су за плаћање у овој години, тако да је исплаћен износ по тужбама већи од износа по тужбама које се воде у току ове године.</t>
  </si>
  <si>
    <t>за период од 01.01. до 30.06.2024. године*</t>
  </si>
  <si>
    <t>01.01-30.06.2024. године*</t>
  </si>
  <si>
    <t>Проценат реализације (реализација / план 30.06.2024*)</t>
  </si>
  <si>
    <t>Реализација за период 01.01 - 30.06.2024. године*</t>
  </si>
  <si>
    <t>БИЛАНС СТАЊА  на дан 30.06.2024. године*</t>
  </si>
  <si>
    <t>30.06.2024. године*</t>
  </si>
  <si>
    <t>Проценат реализације (реализација /                   план 30.06.2024*)</t>
  </si>
  <si>
    <t>Стање на дан 31.03.2024. године*</t>
  </si>
  <si>
    <t>Стање на дан 30.06.2024. године**</t>
  </si>
  <si>
    <t>01.01  -30.06.2024. године*</t>
  </si>
  <si>
    <t>01-2772/3-24</t>
  </si>
  <si>
    <t>Стање кредитне задужености 
на 30. 06 2024 године* у оригиналној валути</t>
  </si>
  <si>
    <t>Стање кредитне задужености 
на 30.06. 2024 године* у динарима</t>
  </si>
  <si>
    <t>План 2024** година</t>
  </si>
  <si>
    <t>Реализовано закључно са 31.12.2023*</t>
  </si>
  <si>
    <t>у периоду од 01.01. до 30.06.2024. године*</t>
  </si>
  <si>
    <t>Распон планираних и исплаћених зарада у периоду 01.01. до 30.06.2024*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</si>
</sst>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"/>
    <numFmt numFmtId="165" formatCode="dd/mm/yyyy;@"/>
  </numFmts>
  <fonts count="47" x14ac:knownFonts="1">
    <font>
      <sz val="10"/>
      <name val="Arial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8"/>
      <name val="Arial"/>
      <family val="2"/>
    </font>
    <font>
      <b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sz val="12"/>
      <name val="Arial"/>
      <family val="2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6"/>
      <name val="Times New Roman"/>
      <family val="1"/>
      <charset val="238"/>
    </font>
    <font>
      <sz val="14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Times New Roman"/>
      <family val="1"/>
    </font>
    <font>
      <b/>
      <sz val="16"/>
      <name val="Times New Roman"/>
      <family val="1"/>
      <charset val="238"/>
    </font>
    <font>
      <sz val="16"/>
      <name val="Arial"/>
      <family val="2"/>
    </font>
    <font>
      <b/>
      <sz val="16"/>
      <name val="Times New Roman"/>
      <family val="1"/>
    </font>
    <font>
      <b/>
      <sz val="24"/>
      <name val="Times New Roman"/>
      <family val="1"/>
      <charset val="238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sz val="22"/>
      <name val="Times New Roman"/>
      <family val="1"/>
      <charset val="238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sz val="12"/>
      <color rgb="FF000000"/>
      <name val="Times New Roman"/>
      <family val="2"/>
    </font>
    <font>
      <b/>
      <sz val="18"/>
      <color rgb="FF000000"/>
      <name val="Times New Roman"/>
      <family val="1"/>
    </font>
    <font>
      <sz val="11"/>
      <color rgb="FF000000"/>
      <name val="Times New Roman"/>
      <family val="2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9"/>
      <name val="Times New Roman"/>
      <family val="1"/>
      <charset val="238"/>
    </font>
    <font>
      <sz val="8"/>
      <name val="Arial"/>
      <family val="2"/>
      <charset val="238"/>
    </font>
    <font>
      <sz val="11"/>
      <name val="Arial"/>
      <family val="2"/>
      <charset val="204"/>
    </font>
    <font>
      <b/>
      <sz val="11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11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3D3D3"/>
      </patternFill>
    </fill>
    <fill>
      <patternFill patternType="solid">
        <fgColor rgb="FFFFFFFF"/>
      </patternFill>
    </fill>
  </fills>
  <borders count="1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0" fillId="0" borderId="0"/>
    <xf numFmtId="9" fontId="26" fillId="0" borderId="0" applyFont="0" applyFill="0" applyBorder="0" applyAlignment="0" applyProtection="0"/>
    <xf numFmtId="0" fontId="26" fillId="0" borderId="0"/>
  </cellStyleXfs>
  <cellXfs count="88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/>
    <xf numFmtId="0" fontId="6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7" fillId="0" borderId="0" xfId="0" applyFont="1"/>
    <xf numFmtId="0" fontId="7" fillId="0" borderId="1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5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 vertical="center" wrapText="1"/>
    </xf>
    <xf numFmtId="49" fontId="2" fillId="0" borderId="0" xfId="0" applyNumberFormat="1" applyFont="1"/>
    <xf numFmtId="0" fontId="11" fillId="0" borderId="0" xfId="0" applyFont="1"/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2" borderId="1" xfId="1" applyFont="1" applyFill="1" applyBorder="1" applyAlignment="1">
      <alignment horizontal="left" vertical="center" wrapText="1"/>
    </xf>
    <xf numFmtId="3" fontId="11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3" fillId="0" borderId="0" xfId="0" applyFont="1"/>
    <xf numFmtId="2" fontId="13" fillId="0" borderId="0" xfId="0" applyNumberFormat="1" applyFont="1" applyAlignment="1">
      <alignment horizontal="center" vertical="center" wrapText="1"/>
    </xf>
    <xf numFmtId="0" fontId="24" fillId="0" borderId="1" xfId="0" applyFont="1" applyBorder="1"/>
    <xf numFmtId="0" fontId="7" fillId="0" borderId="6" xfId="0" applyFont="1" applyBorder="1"/>
    <xf numFmtId="0" fontId="7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7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 textRotation="90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12" fillId="0" borderId="0" xfId="0" applyFont="1"/>
    <xf numFmtId="49" fontId="12" fillId="0" borderId="0" xfId="0" applyNumberFormat="1" applyFont="1"/>
    <xf numFmtId="0" fontId="20" fillId="0" borderId="0" xfId="0" applyFont="1"/>
    <xf numFmtId="49" fontId="20" fillId="0" borderId="0" xfId="0" applyNumberFormat="1" applyFont="1"/>
    <xf numFmtId="0" fontId="21" fillId="0" borderId="0" xfId="0" applyFont="1"/>
    <xf numFmtId="0" fontId="22" fillId="0" borderId="0" xfId="0" applyFont="1" applyAlignment="1">
      <alignment horizontal="right"/>
    </xf>
    <xf numFmtId="0" fontId="12" fillId="0" borderId="1" xfId="0" applyFont="1" applyBorder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1" fillId="2" borderId="10" xfId="1" applyFont="1" applyFill="1" applyBorder="1" applyAlignment="1">
      <alignment horizontal="left" vertical="center" wrapText="1"/>
    </xf>
    <xf numFmtId="0" fontId="2" fillId="0" borderId="20" xfId="0" applyFont="1" applyBorder="1"/>
    <xf numFmtId="0" fontId="24" fillId="0" borderId="2" xfId="0" applyFont="1" applyBorder="1" applyAlignment="1">
      <alignment horizontal="center" vertical="center" wrapText="1"/>
    </xf>
    <xf numFmtId="0" fontId="24" fillId="0" borderId="6" xfId="0" applyFont="1" applyBorder="1"/>
    <xf numFmtId="0" fontId="24" fillId="0" borderId="3" xfId="0" applyFont="1" applyBorder="1" applyAlignment="1">
      <alignment horizontal="center" vertical="center" wrapText="1"/>
    </xf>
    <xf numFmtId="0" fontId="24" fillId="0" borderId="4" xfId="0" applyFont="1" applyBorder="1"/>
    <xf numFmtId="0" fontId="24" fillId="0" borderId="5" xfId="0" applyFont="1" applyBorder="1"/>
    <xf numFmtId="0" fontId="2" fillId="0" borderId="21" xfId="0" applyFont="1" applyBorder="1"/>
    <xf numFmtId="0" fontId="24" fillId="0" borderId="2" xfId="0" applyFont="1" applyBorder="1"/>
    <xf numFmtId="0" fontId="24" fillId="0" borderId="3" xfId="0" applyFont="1" applyBorder="1"/>
    <xf numFmtId="0" fontId="7" fillId="0" borderId="23" xfId="0" applyFont="1" applyBorder="1" applyAlignment="1">
      <alignment horizontal="center" vertical="center"/>
    </xf>
    <xf numFmtId="0" fontId="7" fillId="0" borderId="23" xfId="0" applyFont="1" applyBorder="1"/>
    <xf numFmtId="0" fontId="6" fillId="0" borderId="5" xfId="0" applyFont="1" applyBorder="1" applyAlignment="1">
      <alignment horizontal="center" vertical="center" wrapText="1"/>
    </xf>
    <xf numFmtId="0" fontId="6" fillId="0" borderId="17" xfId="0" applyFont="1" applyBorder="1"/>
    <xf numFmtId="0" fontId="7" fillId="0" borderId="18" xfId="0" applyFont="1" applyBorder="1"/>
    <xf numFmtId="0" fontId="7" fillId="0" borderId="2" xfId="0" applyFont="1" applyBorder="1"/>
    <xf numFmtId="3" fontId="11" fillId="0" borderId="1" xfId="0" applyNumberFormat="1" applyFont="1" applyBorder="1" applyAlignment="1">
      <alignment horizontal="center" vertical="center" wrapText="1"/>
    </xf>
    <xf numFmtId="3" fontId="11" fillId="0" borderId="10" xfId="0" applyNumberFormat="1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12" fillId="0" borderId="27" xfId="0" applyFont="1" applyBorder="1"/>
    <xf numFmtId="0" fontId="12" fillId="0" borderId="10" xfId="0" applyFont="1" applyBorder="1"/>
    <xf numFmtId="0" fontId="12" fillId="0" borderId="18" xfId="0" applyFont="1" applyBorder="1"/>
    <xf numFmtId="49" fontId="12" fillId="0" borderId="24" xfId="0" applyNumberFormat="1" applyFont="1" applyBorder="1" applyAlignment="1">
      <alignment horizontal="center" vertical="center"/>
    </xf>
    <xf numFmtId="49" fontId="12" fillId="0" borderId="22" xfId="0" applyNumberFormat="1" applyFont="1" applyBorder="1" applyAlignment="1">
      <alignment horizontal="center" vertical="center"/>
    </xf>
    <xf numFmtId="49" fontId="12" fillId="0" borderId="33" xfId="0" applyNumberFormat="1" applyFont="1" applyBorder="1" applyAlignment="1">
      <alignment horizontal="center" vertical="center"/>
    </xf>
    <xf numFmtId="49" fontId="20" fillId="0" borderId="33" xfId="0" applyNumberFormat="1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12" fillId="4" borderId="32" xfId="0" applyFont="1" applyFill="1" applyBorder="1"/>
    <xf numFmtId="0" fontId="12" fillId="4" borderId="4" xfId="0" applyFont="1" applyFill="1" applyBorder="1"/>
    <xf numFmtId="0" fontId="12" fillId="4" borderId="31" xfId="0" applyFont="1" applyFill="1" applyBorder="1"/>
    <xf numFmtId="49" fontId="12" fillId="0" borderId="2" xfId="0" applyNumberFormat="1" applyFont="1" applyBorder="1" applyAlignment="1">
      <alignment horizontal="center" vertical="center"/>
    </xf>
    <xf numFmtId="0" fontId="7" fillId="0" borderId="27" xfId="0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11" fillId="0" borderId="0" xfId="0" applyFont="1" applyAlignment="1">
      <alignment horizontal="left" vertical="center" wrapText="1"/>
    </xf>
    <xf numFmtId="0" fontId="15" fillId="0" borderId="0" xfId="0" applyFont="1" applyAlignment="1">
      <alignment horizontal="right" wrapText="1"/>
    </xf>
    <xf numFmtId="0" fontId="16" fillId="0" borderId="64" xfId="0" applyFont="1" applyBorder="1" applyAlignment="1">
      <alignment horizontal="center" wrapText="1"/>
    </xf>
    <xf numFmtId="0" fontId="16" fillId="0" borderId="0" xfId="0" applyFont="1" applyAlignment="1">
      <alignment horizont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64" xfId="0" applyFont="1" applyBorder="1"/>
    <xf numFmtId="0" fontId="7" fillId="0" borderId="64" xfId="0" applyFont="1" applyBorder="1" applyAlignment="1">
      <alignment horizontal="right"/>
    </xf>
    <xf numFmtId="0" fontId="7" fillId="0" borderId="64" xfId="0" applyFont="1" applyBorder="1"/>
    <xf numFmtId="3" fontId="6" fillId="0" borderId="11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3" fontId="7" fillId="0" borderId="0" xfId="0" applyNumberFormat="1" applyFont="1" applyAlignment="1">
      <alignment horizontal="center" vertical="center"/>
    </xf>
    <xf numFmtId="3" fontId="19" fillId="0" borderId="39" xfId="0" applyNumberFormat="1" applyFont="1" applyBorder="1" applyAlignment="1">
      <alignment horizontal="center" vertical="center"/>
    </xf>
    <xf numFmtId="3" fontId="19" fillId="0" borderId="10" xfId="0" applyNumberFormat="1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3" fontId="19" fillId="0" borderId="1" xfId="0" applyNumberFormat="1" applyFont="1" applyBorder="1" applyAlignment="1">
      <alignment horizontal="center" vertical="center"/>
    </xf>
    <xf numFmtId="3" fontId="19" fillId="0" borderId="4" xfId="0" applyNumberFormat="1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9" fontId="19" fillId="0" borderId="24" xfId="0" applyNumberFormat="1" applyFont="1" applyBorder="1" applyAlignment="1">
      <alignment horizontal="center" vertical="center"/>
    </xf>
    <xf numFmtId="9" fontId="19" fillId="0" borderId="22" xfId="0" applyNumberFormat="1" applyFont="1" applyBorder="1" applyAlignment="1">
      <alignment horizontal="center" vertical="center"/>
    </xf>
    <xf numFmtId="9" fontId="19" fillId="0" borderId="65" xfId="0" applyNumberFormat="1" applyFont="1" applyBorder="1" applyAlignment="1">
      <alignment horizontal="center" vertical="center"/>
    </xf>
    <xf numFmtId="3" fontId="19" fillId="0" borderId="31" xfId="0" applyNumberFormat="1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9" fontId="19" fillId="0" borderId="33" xfId="0" applyNumberFormat="1" applyFont="1" applyBorder="1" applyAlignment="1">
      <alignment horizontal="center" vertical="center"/>
    </xf>
    <xf numFmtId="3" fontId="19" fillId="0" borderId="18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11" fillId="2" borderId="31" xfId="1" applyFont="1" applyFill="1" applyBorder="1" applyAlignment="1">
      <alignment horizontal="left" vertical="center" wrapText="1"/>
    </xf>
    <xf numFmtId="49" fontId="11" fillId="2" borderId="2" xfId="1" applyNumberFormat="1" applyFont="1" applyFill="1" applyBorder="1" applyAlignment="1">
      <alignment horizontal="center" vertical="center"/>
    </xf>
    <xf numFmtId="49" fontId="11" fillId="2" borderId="1" xfId="1" applyNumberFormat="1" applyFont="1" applyFill="1" applyBorder="1" applyAlignment="1">
      <alignment horizontal="left" vertical="center" wrapText="1"/>
    </xf>
    <xf numFmtId="0" fontId="11" fillId="2" borderId="1" xfId="1" applyFont="1" applyFill="1" applyBorder="1" applyAlignment="1">
      <alignment horizontal="left" vertical="center"/>
    </xf>
    <xf numFmtId="49" fontId="11" fillId="2" borderId="12" xfId="1" applyNumberFormat="1" applyFont="1" applyFill="1" applyBorder="1" applyAlignment="1">
      <alignment horizontal="center" vertical="center"/>
    </xf>
    <xf numFmtId="0" fontId="6" fillId="0" borderId="64" xfId="0" applyFont="1" applyBorder="1" applyAlignment="1">
      <alignment horizontal="center" vertical="center" wrapText="1"/>
    </xf>
    <xf numFmtId="9" fontId="19" fillId="0" borderId="29" xfId="0" applyNumberFormat="1" applyFont="1" applyBorder="1" applyAlignment="1">
      <alignment horizontal="center" vertical="center"/>
    </xf>
    <xf numFmtId="9" fontId="19" fillId="0" borderId="43" xfId="0" applyNumberFormat="1" applyFont="1" applyBorder="1" applyAlignment="1">
      <alignment horizontal="center" vertical="center"/>
    </xf>
    <xf numFmtId="0" fontId="19" fillId="0" borderId="41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9" fillId="0" borderId="73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5" fillId="0" borderId="52" xfId="0" applyFont="1" applyBorder="1" applyAlignment="1">
      <alignment horizontal="center" vertical="center" wrapText="1"/>
    </xf>
    <xf numFmtId="49" fontId="11" fillId="0" borderId="75" xfId="0" applyNumberFormat="1" applyFont="1" applyBorder="1" applyAlignment="1">
      <alignment horizontal="center" vertical="center"/>
    </xf>
    <xf numFmtId="0" fontId="11" fillId="6" borderId="75" xfId="0" applyFont="1" applyFill="1" applyBorder="1" applyAlignment="1">
      <alignment horizontal="center" vertical="center" wrapText="1"/>
    </xf>
    <xf numFmtId="49" fontId="11" fillId="0" borderId="77" xfId="0" applyNumberFormat="1" applyFont="1" applyBorder="1" applyAlignment="1">
      <alignment horizontal="center" vertical="center"/>
    </xf>
    <xf numFmtId="9" fontId="19" fillId="0" borderId="33" xfId="0" applyNumberFormat="1" applyFont="1" applyBorder="1" applyAlignment="1">
      <alignment horizontal="center" vertical="center" wrapText="1"/>
    </xf>
    <xf numFmtId="9" fontId="19" fillId="0" borderId="22" xfId="0" applyNumberFormat="1" applyFont="1" applyBorder="1" applyAlignment="1">
      <alignment horizontal="center" vertical="center" wrapText="1"/>
    </xf>
    <xf numFmtId="9" fontId="19" fillId="0" borderId="65" xfId="0" applyNumberFormat="1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3" fontId="7" fillId="0" borderId="24" xfId="0" applyNumberFormat="1" applyFont="1" applyBorder="1" applyAlignment="1">
      <alignment horizontal="center" vertical="center"/>
    </xf>
    <xf numFmtId="3" fontId="7" fillId="0" borderId="11" xfId="0" applyNumberFormat="1" applyFont="1" applyBorder="1" applyAlignment="1">
      <alignment horizontal="center" vertical="center"/>
    </xf>
    <xf numFmtId="3" fontId="7" fillId="0" borderId="68" xfId="0" applyNumberFormat="1" applyFont="1" applyBorder="1" applyAlignment="1">
      <alignment horizontal="center" vertical="center"/>
    </xf>
    <xf numFmtId="3" fontId="7" fillId="0" borderId="37" xfId="0" applyNumberFormat="1" applyFont="1" applyBorder="1" applyAlignment="1">
      <alignment horizontal="center" vertical="center"/>
    </xf>
    <xf numFmtId="3" fontId="7" fillId="0" borderId="29" xfId="0" applyNumberFormat="1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 wrapText="1"/>
    </xf>
    <xf numFmtId="0" fontId="14" fillId="0" borderId="0" xfId="0" applyFont="1" applyAlignment="1">
      <alignment horizontal="right"/>
    </xf>
    <xf numFmtId="0" fontId="7" fillId="0" borderId="10" xfId="0" applyFont="1" applyBorder="1"/>
    <xf numFmtId="0" fontId="7" fillId="0" borderId="11" xfId="0" applyFont="1" applyBorder="1"/>
    <xf numFmtId="0" fontId="6" fillId="0" borderId="12" xfId="0" applyFont="1" applyBorder="1"/>
    <xf numFmtId="0" fontId="6" fillId="0" borderId="10" xfId="0" applyFont="1" applyBorder="1"/>
    <xf numFmtId="0" fontId="7" fillId="0" borderId="78" xfId="0" applyFont="1" applyBorder="1"/>
    <xf numFmtId="0" fontId="7" fillId="0" borderId="79" xfId="0" applyFont="1" applyBorder="1"/>
    <xf numFmtId="0" fontId="7" fillId="0" borderId="82" xfId="0" applyFont="1" applyBorder="1"/>
    <xf numFmtId="0" fontId="7" fillId="0" borderId="85" xfId="0" applyFont="1" applyBorder="1"/>
    <xf numFmtId="0" fontId="7" fillId="0" borderId="51" xfId="0" applyFont="1" applyBorder="1"/>
    <xf numFmtId="0" fontId="7" fillId="0" borderId="72" xfId="0" applyFont="1" applyBorder="1"/>
    <xf numFmtId="0" fontId="6" fillId="0" borderId="64" xfId="0" applyFont="1" applyBorder="1" applyAlignment="1">
      <alignment horizontal="center"/>
    </xf>
    <xf numFmtId="0" fontId="16" fillId="0" borderId="0" xfId="0" applyFont="1"/>
    <xf numFmtId="0" fontId="7" fillId="0" borderId="56" xfId="0" applyFont="1" applyBorder="1" applyAlignment="1">
      <alignment horizontal="right" vertical="center"/>
    </xf>
    <xf numFmtId="0" fontId="7" fillId="0" borderId="74" xfId="0" applyFont="1" applyBorder="1" applyAlignment="1">
      <alignment horizontal="right" vertical="center"/>
    </xf>
    <xf numFmtId="0" fontId="6" fillId="5" borderId="35" xfId="0" applyFont="1" applyFill="1" applyBorder="1" applyAlignment="1">
      <alignment horizontal="center" vertical="center"/>
    </xf>
    <xf numFmtId="0" fontId="7" fillId="5" borderId="52" xfId="0" applyFont="1" applyFill="1" applyBorder="1" applyAlignment="1">
      <alignment vertical="center" wrapText="1"/>
    </xf>
    <xf numFmtId="0" fontId="7" fillId="4" borderId="0" xfId="0" applyFont="1" applyFill="1" applyAlignment="1">
      <alignment horizontal="right" vertical="center" wrapText="1"/>
    </xf>
    <xf numFmtId="3" fontId="16" fillId="3" borderId="16" xfId="0" applyNumberFormat="1" applyFont="1" applyFill="1" applyBorder="1" applyAlignment="1">
      <alignment horizontal="center" vertical="center" wrapText="1"/>
    </xf>
    <xf numFmtId="0" fontId="16" fillId="3" borderId="44" xfId="0" applyFont="1" applyFill="1" applyBorder="1" applyAlignment="1">
      <alignment horizontal="center" vertical="center" wrapText="1"/>
    </xf>
    <xf numFmtId="3" fontId="16" fillId="3" borderId="44" xfId="0" applyNumberFormat="1" applyFont="1" applyFill="1" applyBorder="1" applyAlignment="1">
      <alignment horizontal="center" vertical="center" wrapText="1"/>
    </xf>
    <xf numFmtId="3" fontId="16" fillId="3" borderId="69" xfId="0" applyNumberFormat="1" applyFont="1" applyFill="1" applyBorder="1" applyAlignment="1">
      <alignment horizontal="center" vertical="center" wrapText="1"/>
    </xf>
    <xf numFmtId="0" fontId="30" fillId="0" borderId="0" xfId="0" applyFont="1" applyAlignment="1">
      <alignment horizontal="right" vertical="center"/>
    </xf>
    <xf numFmtId="49" fontId="31" fillId="7" borderId="2" xfId="0" applyNumberFormat="1" applyFont="1" applyFill="1" applyBorder="1" applyAlignment="1">
      <alignment horizontal="center" vertical="center" wrapText="1"/>
    </xf>
    <xf numFmtId="0" fontId="31" fillId="7" borderId="1" xfId="0" applyFont="1" applyFill="1" applyBorder="1" applyAlignment="1">
      <alignment vertical="center" wrapText="1"/>
    </xf>
    <xf numFmtId="0" fontId="16" fillId="0" borderId="23" xfId="0" applyFont="1" applyBorder="1"/>
    <xf numFmtId="49" fontId="32" fillId="7" borderId="22" xfId="0" applyNumberFormat="1" applyFont="1" applyFill="1" applyBorder="1" applyAlignment="1">
      <alignment horizontal="center" vertical="center" wrapText="1"/>
    </xf>
    <xf numFmtId="0" fontId="31" fillId="7" borderId="27" xfId="0" applyFont="1" applyFill="1" applyBorder="1" applyAlignment="1">
      <alignment vertical="center" wrapText="1"/>
    </xf>
    <xf numFmtId="0" fontId="31" fillId="7" borderId="10" xfId="0" applyFont="1" applyFill="1" applyBorder="1" applyAlignment="1">
      <alignment vertical="center" wrapText="1"/>
    </xf>
    <xf numFmtId="0" fontId="32" fillId="7" borderId="27" xfId="0" applyFont="1" applyFill="1" applyBorder="1" applyAlignment="1">
      <alignment vertical="center" wrapText="1"/>
    </xf>
    <xf numFmtId="0" fontId="32" fillId="7" borderId="10" xfId="0" applyFont="1" applyFill="1" applyBorder="1" applyAlignment="1">
      <alignment vertical="center" wrapText="1"/>
    </xf>
    <xf numFmtId="0" fontId="32" fillId="7" borderId="1" xfId="0" applyFont="1" applyFill="1" applyBorder="1" applyAlignment="1">
      <alignment vertical="center" wrapText="1"/>
    </xf>
    <xf numFmtId="9" fontId="16" fillId="0" borderId="71" xfId="0" applyNumberFormat="1" applyFont="1" applyBorder="1" applyAlignment="1">
      <alignment horizontal="center" vertical="center"/>
    </xf>
    <xf numFmtId="49" fontId="32" fillId="7" borderId="2" xfId="0" applyNumberFormat="1" applyFont="1" applyFill="1" applyBorder="1" applyAlignment="1">
      <alignment horizontal="center" vertical="center" wrapText="1"/>
    </xf>
    <xf numFmtId="49" fontId="31" fillId="7" borderId="22" xfId="0" applyNumberFormat="1" applyFont="1" applyFill="1" applyBorder="1" applyAlignment="1">
      <alignment horizontal="center" vertical="center" wrapText="1"/>
    </xf>
    <xf numFmtId="0" fontId="16" fillId="0" borderId="51" xfId="0" applyFont="1" applyBorder="1"/>
    <xf numFmtId="49" fontId="32" fillId="7" borderId="3" xfId="0" applyNumberFormat="1" applyFont="1" applyFill="1" applyBorder="1" applyAlignment="1">
      <alignment horizontal="center" vertical="center" wrapText="1"/>
    </xf>
    <xf numFmtId="0" fontId="31" fillId="7" borderId="4" xfId="0" applyFont="1" applyFill="1" applyBorder="1" applyAlignment="1">
      <alignment vertical="center" wrapText="1"/>
    </xf>
    <xf numFmtId="9" fontId="16" fillId="0" borderId="69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 vertical="center" wrapText="1"/>
    </xf>
    <xf numFmtId="0" fontId="32" fillId="7" borderId="29" xfId="0" applyFont="1" applyFill="1" applyBorder="1" applyAlignment="1">
      <alignment horizontal="center" vertical="center" wrapText="1"/>
    </xf>
    <xf numFmtId="0" fontId="32" fillId="7" borderId="4" xfId="0" applyFont="1" applyFill="1" applyBorder="1" applyAlignment="1">
      <alignment horizontal="center" vertical="center" wrapText="1"/>
    </xf>
    <xf numFmtId="0" fontId="32" fillId="7" borderId="31" xfId="0" applyFont="1" applyFill="1" applyBorder="1" applyAlignment="1">
      <alignment horizontal="center" vertical="center" wrapText="1"/>
    </xf>
    <xf numFmtId="0" fontId="32" fillId="7" borderId="25" xfId="0" applyFont="1" applyFill="1" applyBorder="1" applyAlignment="1">
      <alignment horizontal="center" vertical="center" wrapText="1"/>
    </xf>
    <xf numFmtId="0" fontId="31" fillId="7" borderId="24" xfId="0" applyFont="1" applyFill="1" applyBorder="1" applyAlignment="1">
      <alignment vertical="center" wrapText="1"/>
    </xf>
    <xf numFmtId="0" fontId="32" fillId="7" borderId="10" xfId="0" applyFont="1" applyFill="1" applyBorder="1" applyAlignment="1">
      <alignment horizontal="center" vertical="center" wrapText="1"/>
    </xf>
    <xf numFmtId="0" fontId="31" fillId="5" borderId="22" xfId="0" applyFont="1" applyFill="1" applyBorder="1" applyAlignment="1">
      <alignment vertical="center" wrapText="1"/>
    </xf>
    <xf numFmtId="0" fontId="32" fillId="5" borderId="1" xfId="0" applyFont="1" applyFill="1" applyBorder="1" applyAlignment="1">
      <alignment horizontal="center" vertical="center" wrapText="1"/>
    </xf>
    <xf numFmtId="0" fontId="32" fillId="7" borderId="22" xfId="0" applyFont="1" applyFill="1" applyBorder="1" applyAlignment="1">
      <alignment vertical="center" wrapText="1"/>
    </xf>
    <xf numFmtId="0" fontId="32" fillId="7" borderId="1" xfId="0" applyFont="1" applyFill="1" applyBorder="1" applyAlignment="1">
      <alignment horizontal="center" vertical="center" wrapText="1"/>
    </xf>
    <xf numFmtId="0" fontId="31" fillId="7" borderId="22" xfId="0" applyFont="1" applyFill="1" applyBorder="1" applyAlignment="1">
      <alignment vertical="center" wrapText="1"/>
    </xf>
    <xf numFmtId="0" fontId="31" fillId="5" borderId="87" xfId="0" applyFont="1" applyFill="1" applyBorder="1" applyAlignment="1">
      <alignment vertical="center" wrapText="1"/>
    </xf>
    <xf numFmtId="0" fontId="32" fillId="5" borderId="88" xfId="0" applyFont="1" applyFill="1" applyBorder="1" applyAlignment="1">
      <alignment vertical="center" wrapText="1"/>
    </xf>
    <xf numFmtId="9" fontId="16" fillId="0" borderId="0" xfId="0" applyNumberFormat="1" applyFont="1" applyAlignment="1">
      <alignment horizontal="center" vertical="center"/>
    </xf>
    <xf numFmtId="3" fontId="32" fillId="7" borderId="10" xfId="0" applyNumberFormat="1" applyFont="1" applyFill="1" applyBorder="1" applyAlignment="1">
      <alignment horizontal="center" vertical="center" wrapText="1"/>
    </xf>
    <xf numFmtId="3" fontId="32" fillId="7" borderId="11" xfId="0" applyNumberFormat="1" applyFont="1" applyFill="1" applyBorder="1" applyAlignment="1">
      <alignment horizontal="center" vertical="center" wrapText="1"/>
    </xf>
    <xf numFmtId="3" fontId="32" fillId="5" borderId="1" xfId="0" applyNumberFormat="1" applyFont="1" applyFill="1" applyBorder="1" applyAlignment="1">
      <alignment horizontal="center" vertical="center" wrapText="1"/>
    </xf>
    <xf numFmtId="3" fontId="32" fillId="5" borderId="6" xfId="0" applyNumberFormat="1" applyFont="1" applyFill="1" applyBorder="1" applyAlignment="1">
      <alignment horizontal="center" vertical="center" wrapText="1"/>
    </xf>
    <xf numFmtId="3" fontId="32" fillId="7" borderId="1" xfId="0" applyNumberFormat="1" applyFont="1" applyFill="1" applyBorder="1" applyAlignment="1">
      <alignment horizontal="center" vertical="center" wrapText="1"/>
    </xf>
    <xf numFmtId="3" fontId="32" fillId="7" borderId="6" xfId="0" applyNumberFormat="1" applyFont="1" applyFill="1" applyBorder="1" applyAlignment="1">
      <alignment horizontal="center" vertical="center" wrapText="1"/>
    </xf>
    <xf numFmtId="9" fontId="32" fillId="0" borderId="47" xfId="0" applyNumberFormat="1" applyFont="1" applyBorder="1" applyAlignment="1">
      <alignment horizontal="center" vertical="center"/>
    </xf>
    <xf numFmtId="9" fontId="32" fillId="4" borderId="71" xfId="0" applyNumberFormat="1" applyFont="1" applyFill="1" applyBorder="1" applyAlignment="1">
      <alignment horizontal="center" vertical="center"/>
    </xf>
    <xf numFmtId="0" fontId="32" fillId="7" borderId="46" xfId="0" applyFont="1" applyFill="1" applyBorder="1" applyAlignment="1">
      <alignment horizontal="center" vertical="center" wrapText="1"/>
    </xf>
    <xf numFmtId="3" fontId="7" fillId="0" borderId="0" xfId="0" applyNumberFormat="1" applyFont="1" applyAlignment="1">
      <alignment horizontal="right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5" fillId="5" borderId="34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7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0" borderId="52" xfId="1" applyFont="1" applyBorder="1" applyAlignment="1">
      <alignment horizontal="center" vertical="center" wrapText="1"/>
    </xf>
    <xf numFmtId="0" fontId="5" fillId="0" borderId="75" xfId="0" applyFont="1" applyBorder="1" applyAlignment="1">
      <alignment horizontal="left" vertical="center"/>
    </xf>
    <xf numFmtId="0" fontId="11" fillId="0" borderId="75" xfId="0" applyFont="1" applyBorder="1" applyAlignment="1">
      <alignment horizontal="left" vertical="center"/>
    </xf>
    <xf numFmtId="0" fontId="11" fillId="6" borderId="75" xfId="0" applyFont="1" applyFill="1" applyBorder="1" applyAlignment="1">
      <alignment horizontal="left" vertical="center"/>
    </xf>
    <xf numFmtId="0" fontId="11" fillId="0" borderId="75" xfId="0" applyFont="1" applyBorder="1" applyAlignment="1">
      <alignment horizontal="left" vertical="center" wrapText="1"/>
    </xf>
    <xf numFmtId="0" fontId="11" fillId="0" borderId="77" xfId="0" applyFont="1" applyBorder="1" applyAlignment="1">
      <alignment horizontal="left" vertical="center" wrapText="1"/>
    </xf>
    <xf numFmtId="0" fontId="6" fillId="5" borderId="65" xfId="0" applyFont="1" applyFill="1" applyBorder="1" applyAlignment="1">
      <alignment horizontal="center" vertical="center" wrapText="1"/>
    </xf>
    <xf numFmtId="0" fontId="6" fillId="5" borderId="25" xfId="0" applyFont="1" applyFill="1" applyBorder="1" applyAlignment="1">
      <alignment horizontal="center" vertical="center" wrapText="1"/>
    </xf>
    <xf numFmtId="0" fontId="6" fillId="5" borderId="63" xfId="0" applyFont="1" applyFill="1" applyBorder="1" applyAlignment="1">
      <alignment horizontal="center" vertical="center" wrapText="1"/>
    </xf>
    <xf numFmtId="0" fontId="6" fillId="5" borderId="35" xfId="0" applyFont="1" applyFill="1" applyBorder="1" applyAlignment="1">
      <alignment horizontal="center" vertical="center" wrapText="1"/>
    </xf>
    <xf numFmtId="3" fontId="6" fillId="5" borderId="57" xfId="0" applyNumberFormat="1" applyFont="1" applyFill="1" applyBorder="1" applyAlignment="1">
      <alignment horizontal="center" vertical="center"/>
    </xf>
    <xf numFmtId="0" fontId="6" fillId="5" borderId="36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6" fillId="5" borderId="67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wrapText="1"/>
    </xf>
    <xf numFmtId="0" fontId="15" fillId="5" borderId="60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17" fillId="5" borderId="13" xfId="0" applyFont="1" applyFill="1" applyBorder="1" applyAlignment="1">
      <alignment horizontal="center" vertical="center" wrapText="1"/>
    </xf>
    <xf numFmtId="0" fontId="18" fillId="5" borderId="18" xfId="0" applyFont="1" applyFill="1" applyBorder="1" applyAlignment="1">
      <alignment horizontal="left" vertical="center" wrapText="1"/>
    </xf>
    <xf numFmtId="0" fontId="18" fillId="5" borderId="1" xfId="0" applyFont="1" applyFill="1" applyBorder="1" applyAlignment="1">
      <alignment horizontal="left" vertical="center" wrapText="1"/>
    </xf>
    <xf numFmtId="0" fontId="18" fillId="5" borderId="4" xfId="0" applyFont="1" applyFill="1" applyBorder="1" applyAlignment="1">
      <alignment horizontal="left" vertical="center" wrapText="1"/>
    </xf>
    <xf numFmtId="3" fontId="18" fillId="0" borderId="18" xfId="0" applyNumberFormat="1" applyFont="1" applyBorder="1" applyAlignment="1">
      <alignment horizontal="center" vertical="center" wrapText="1"/>
    </xf>
    <xf numFmtId="3" fontId="18" fillId="0" borderId="1" xfId="0" applyNumberFormat="1" applyFont="1" applyBorder="1" applyAlignment="1">
      <alignment horizontal="center" vertical="center" wrapText="1"/>
    </xf>
    <xf numFmtId="3" fontId="18" fillId="0" borderId="4" xfId="0" applyNumberFormat="1" applyFont="1" applyBorder="1" applyAlignment="1">
      <alignment horizontal="center" vertical="center" wrapText="1"/>
    </xf>
    <xf numFmtId="49" fontId="18" fillId="5" borderId="17" xfId="0" applyNumberFormat="1" applyFont="1" applyFill="1" applyBorder="1" applyAlignment="1">
      <alignment horizontal="center" vertical="center"/>
    </xf>
    <xf numFmtId="49" fontId="18" fillId="5" borderId="2" xfId="0" applyNumberFormat="1" applyFont="1" applyFill="1" applyBorder="1" applyAlignment="1">
      <alignment horizontal="center" vertical="center"/>
    </xf>
    <xf numFmtId="49" fontId="18" fillId="5" borderId="3" xfId="0" applyNumberFormat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/>
    </xf>
    <xf numFmtId="0" fontId="24" fillId="5" borderId="6" xfId="0" applyFont="1" applyFill="1" applyBorder="1" applyAlignment="1">
      <alignment horizontal="center" vertical="center"/>
    </xf>
    <xf numFmtId="0" fontId="24" fillId="5" borderId="2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7" fillId="5" borderId="35" xfId="0" applyFont="1" applyFill="1" applyBorder="1"/>
    <xf numFmtId="0" fontId="7" fillId="5" borderId="84" xfId="0" applyFont="1" applyFill="1" applyBorder="1"/>
    <xf numFmtId="0" fontId="20" fillId="5" borderId="35" xfId="0" applyFont="1" applyFill="1" applyBorder="1" applyAlignment="1">
      <alignment horizontal="center" vertical="center" wrapText="1"/>
    </xf>
    <xf numFmtId="49" fontId="20" fillId="5" borderId="34" xfId="0" applyNumberFormat="1" applyFont="1" applyFill="1" applyBorder="1" applyAlignment="1">
      <alignment horizontal="center" vertical="center" wrapText="1"/>
    </xf>
    <xf numFmtId="0" fontId="20" fillId="5" borderId="8" xfId="0" applyFont="1" applyFill="1" applyBorder="1" applyAlignment="1">
      <alignment horizontal="center" vertical="center" wrapText="1"/>
    </xf>
    <xf numFmtId="0" fontId="20" fillId="5" borderId="9" xfId="0" applyFont="1" applyFill="1" applyBorder="1" applyAlignment="1">
      <alignment horizontal="center" vertical="center" wrapText="1"/>
    </xf>
    <xf numFmtId="49" fontId="12" fillId="5" borderId="3" xfId="0" applyNumberFormat="1" applyFont="1" applyFill="1" applyBorder="1" applyAlignment="1">
      <alignment horizontal="center" vertical="center"/>
    </xf>
    <xf numFmtId="3" fontId="16" fillId="0" borderId="3" xfId="0" applyNumberFormat="1" applyFont="1" applyBorder="1" applyAlignment="1">
      <alignment horizontal="center" vertical="center"/>
    </xf>
    <xf numFmtId="0" fontId="30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32" fillId="7" borderId="3" xfId="0" applyFont="1" applyFill="1" applyBorder="1" applyAlignment="1">
      <alignment horizontal="center" vertical="center" wrapText="1"/>
    </xf>
    <xf numFmtId="0" fontId="32" fillId="7" borderId="5" xfId="0" applyFont="1" applyFill="1" applyBorder="1" applyAlignment="1">
      <alignment horizontal="center" vertical="center" wrapText="1"/>
    </xf>
    <xf numFmtId="0" fontId="32" fillId="7" borderId="22" xfId="0" applyFont="1" applyFill="1" applyBorder="1" applyAlignment="1">
      <alignment horizontal="center" vertical="center" wrapText="1"/>
    </xf>
    <xf numFmtId="0" fontId="32" fillId="7" borderId="6" xfId="0" applyFont="1" applyFill="1" applyBorder="1" applyAlignment="1">
      <alignment horizontal="center" vertical="center" wrapText="1"/>
    </xf>
    <xf numFmtId="0" fontId="32" fillId="7" borderId="4" xfId="0" applyFont="1" applyFill="1" applyBorder="1" applyAlignment="1">
      <alignment vertical="center" wrapText="1"/>
    </xf>
    <xf numFmtId="3" fontId="16" fillId="0" borderId="22" xfId="0" applyNumberFormat="1" applyFont="1" applyBorder="1" applyAlignment="1">
      <alignment horizontal="center" vertical="center"/>
    </xf>
    <xf numFmtId="3" fontId="16" fillId="0" borderId="6" xfId="0" applyNumberFormat="1" applyFont="1" applyBorder="1" applyAlignment="1">
      <alignment horizontal="center" vertical="center"/>
    </xf>
    <xf numFmtId="3" fontId="16" fillId="0" borderId="29" xfId="0" applyNumberFormat="1" applyFont="1" applyBorder="1" applyAlignment="1">
      <alignment horizontal="center" vertical="center"/>
    </xf>
    <xf numFmtId="3" fontId="16" fillId="0" borderId="5" xfId="0" applyNumberFormat="1" applyFont="1" applyBorder="1" applyAlignment="1">
      <alignment horizontal="center" vertical="center"/>
    </xf>
    <xf numFmtId="3" fontId="11" fillId="0" borderId="31" xfId="0" applyNumberFormat="1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/>
    </xf>
    <xf numFmtId="3" fontId="11" fillId="0" borderId="24" xfId="0" applyNumberFormat="1" applyFont="1" applyBorder="1" applyAlignment="1">
      <alignment horizontal="center" vertical="center" wrapText="1"/>
    </xf>
    <xf numFmtId="3" fontId="11" fillId="0" borderId="22" xfId="0" applyNumberFormat="1" applyFont="1" applyBorder="1" applyAlignment="1">
      <alignment horizontal="center" vertical="center" wrapText="1"/>
    </xf>
    <xf numFmtId="3" fontId="11" fillId="0" borderId="65" xfId="0" applyNumberFormat="1" applyFont="1" applyBorder="1" applyAlignment="1">
      <alignment horizontal="center" vertical="center" wrapText="1"/>
    </xf>
    <xf numFmtId="0" fontId="4" fillId="5" borderId="29" xfId="0" applyFont="1" applyFill="1" applyBorder="1" applyAlignment="1">
      <alignment horizontal="center" vertical="center" wrapText="1"/>
    </xf>
    <xf numFmtId="3" fontId="11" fillId="0" borderId="19" xfId="0" applyNumberFormat="1" applyFont="1" applyBorder="1" applyAlignment="1">
      <alignment horizontal="center" vertical="center" wrapText="1"/>
    </xf>
    <xf numFmtId="3" fontId="11" fillId="0" borderId="6" xfId="0" applyNumberFormat="1" applyFont="1" applyBorder="1" applyAlignment="1">
      <alignment horizontal="center" vertical="center" wrapText="1"/>
    </xf>
    <xf numFmtId="3" fontId="11" fillId="0" borderId="6" xfId="0" applyNumberFormat="1" applyFont="1" applyBorder="1" applyAlignment="1">
      <alignment horizontal="center" vertical="center"/>
    </xf>
    <xf numFmtId="3" fontId="11" fillId="0" borderId="25" xfId="0" applyNumberFormat="1" applyFont="1" applyBorder="1" applyAlignment="1">
      <alignment horizontal="center" vertical="center" wrapText="1"/>
    </xf>
    <xf numFmtId="9" fontId="11" fillId="0" borderId="70" xfId="0" applyNumberFormat="1" applyFont="1" applyBorder="1" applyAlignment="1">
      <alignment horizontal="center" vertical="center" wrapText="1"/>
    </xf>
    <xf numFmtId="9" fontId="11" fillId="0" borderId="71" xfId="0" applyNumberFormat="1" applyFont="1" applyBorder="1" applyAlignment="1">
      <alignment horizontal="center" vertical="center" wrapText="1"/>
    </xf>
    <xf numFmtId="9" fontId="11" fillId="0" borderId="46" xfId="0" applyNumberFormat="1" applyFont="1" applyBorder="1" applyAlignment="1">
      <alignment horizontal="center" vertical="center" wrapText="1"/>
    </xf>
    <xf numFmtId="0" fontId="31" fillId="5" borderId="32" xfId="0" applyFont="1" applyFill="1" applyBorder="1" applyAlignment="1">
      <alignment vertical="center" wrapText="1"/>
    </xf>
    <xf numFmtId="0" fontId="31" fillId="5" borderId="10" xfId="0" applyFont="1" applyFill="1" applyBorder="1" applyAlignment="1">
      <alignment vertical="center" wrapText="1"/>
    </xf>
    <xf numFmtId="0" fontId="32" fillId="5" borderId="22" xfId="0" applyFont="1" applyFill="1" applyBorder="1" applyAlignment="1">
      <alignment horizontal="center" vertical="center" wrapText="1"/>
    </xf>
    <xf numFmtId="0" fontId="31" fillId="5" borderId="1" xfId="0" applyFont="1" applyFill="1" applyBorder="1" applyAlignment="1">
      <alignment vertical="center" wrapText="1"/>
    </xf>
    <xf numFmtId="0" fontId="32" fillId="5" borderId="6" xfId="0" applyFont="1" applyFill="1" applyBorder="1" applyAlignment="1">
      <alignment horizontal="center" vertical="center" wrapText="1"/>
    </xf>
    <xf numFmtId="9" fontId="16" fillId="5" borderId="71" xfId="0" applyNumberFormat="1" applyFont="1" applyFill="1" applyBorder="1" applyAlignment="1">
      <alignment horizontal="center" vertical="center"/>
    </xf>
    <xf numFmtId="0" fontId="31" fillId="5" borderId="27" xfId="0" applyFont="1" applyFill="1" applyBorder="1" applyAlignment="1">
      <alignment vertical="center" wrapText="1"/>
    </xf>
    <xf numFmtId="0" fontId="15" fillId="5" borderId="11" xfId="0" applyFont="1" applyFill="1" applyBorder="1" applyAlignment="1">
      <alignment horizontal="center" vertical="center" wrapText="1"/>
    </xf>
    <xf numFmtId="3" fontId="16" fillId="3" borderId="5" xfId="0" applyNumberFormat="1" applyFont="1" applyFill="1" applyBorder="1" applyAlignment="1">
      <alignment horizontal="center" vertical="center" wrapText="1"/>
    </xf>
    <xf numFmtId="3" fontId="16" fillId="3" borderId="64" xfId="0" applyNumberFormat="1" applyFont="1" applyFill="1" applyBorder="1" applyAlignment="1">
      <alignment horizontal="center" vertical="center" wrapText="1"/>
    </xf>
    <xf numFmtId="3" fontId="16" fillId="0" borderId="22" xfId="0" applyNumberFormat="1" applyFont="1" applyBorder="1" applyAlignment="1">
      <alignment vertical="center"/>
    </xf>
    <xf numFmtId="3" fontId="16" fillId="4" borderId="22" xfId="0" applyNumberFormat="1" applyFont="1" applyFill="1" applyBorder="1" applyAlignment="1">
      <alignment horizontal="center" vertical="center" wrapText="1"/>
    </xf>
    <xf numFmtId="0" fontId="16" fillId="3" borderId="25" xfId="0" applyFont="1" applyFill="1" applyBorder="1" applyAlignment="1">
      <alignment horizontal="center" vertical="center" wrapText="1"/>
    </xf>
    <xf numFmtId="3" fontId="16" fillId="0" borderId="6" xfId="0" applyNumberFormat="1" applyFont="1" applyBorder="1" applyAlignment="1">
      <alignment vertical="center"/>
    </xf>
    <xf numFmtId="3" fontId="16" fillId="4" borderId="6" xfId="0" applyNumberFormat="1" applyFont="1" applyFill="1" applyBorder="1" applyAlignment="1">
      <alignment horizontal="center" vertical="center" wrapText="1"/>
    </xf>
    <xf numFmtId="3" fontId="16" fillId="4" borderId="6" xfId="0" applyNumberFormat="1" applyFont="1" applyFill="1" applyBorder="1" applyAlignment="1">
      <alignment horizontal="center" vertical="center"/>
    </xf>
    <xf numFmtId="3" fontId="16" fillId="3" borderId="29" xfId="0" applyNumberFormat="1" applyFont="1" applyFill="1" applyBorder="1" applyAlignment="1">
      <alignment horizontal="center" vertical="center" wrapText="1"/>
    </xf>
    <xf numFmtId="49" fontId="32" fillId="7" borderId="5" xfId="0" applyNumberFormat="1" applyFont="1" applyFill="1" applyBorder="1" applyAlignment="1">
      <alignment horizontal="center" vertical="center" wrapText="1"/>
    </xf>
    <xf numFmtId="49" fontId="32" fillId="7" borderId="6" xfId="0" applyNumberFormat="1" applyFont="1" applyFill="1" applyBorder="1" applyAlignment="1">
      <alignment horizontal="center" vertical="center" wrapText="1"/>
    </xf>
    <xf numFmtId="49" fontId="31" fillId="7" borderId="6" xfId="0" applyNumberFormat="1" applyFont="1" applyFill="1" applyBorder="1" applyAlignment="1">
      <alignment horizontal="center" vertical="center" wrapText="1"/>
    </xf>
    <xf numFmtId="3" fontId="16" fillId="3" borderId="25" xfId="0" applyNumberFormat="1" applyFont="1" applyFill="1" applyBorder="1" applyAlignment="1">
      <alignment horizontal="center" vertical="center" wrapText="1"/>
    </xf>
    <xf numFmtId="0" fontId="31" fillId="7" borderId="6" xfId="0" applyFont="1" applyFill="1" applyBorder="1" applyAlignment="1">
      <alignment horizontal="center" vertical="center" wrapText="1"/>
    </xf>
    <xf numFmtId="3" fontId="11" fillId="0" borderId="73" xfId="0" applyNumberFormat="1" applyFont="1" applyBorder="1" applyAlignment="1">
      <alignment horizontal="center"/>
    </xf>
    <xf numFmtId="3" fontId="11" fillId="0" borderId="71" xfId="0" applyNumberFormat="1" applyFont="1" applyBorder="1" applyAlignment="1">
      <alignment horizontal="center"/>
    </xf>
    <xf numFmtId="3" fontId="11" fillId="0" borderId="28" xfId="0" applyNumberFormat="1" applyFont="1" applyBorder="1" applyAlignment="1">
      <alignment horizontal="center"/>
    </xf>
    <xf numFmtId="3" fontId="11" fillId="6" borderId="2" xfId="0" applyNumberFormat="1" applyFont="1" applyFill="1" applyBorder="1"/>
    <xf numFmtId="3" fontId="11" fillId="6" borderId="1" xfId="0" applyNumberFormat="1" applyFont="1" applyFill="1" applyBorder="1"/>
    <xf numFmtId="3" fontId="11" fillId="6" borderId="6" xfId="0" applyNumberFormat="1" applyFont="1" applyFill="1" applyBorder="1"/>
    <xf numFmtId="3" fontId="11" fillId="6" borderId="22" xfId="0" applyNumberFormat="1" applyFont="1" applyFill="1" applyBorder="1"/>
    <xf numFmtId="3" fontId="5" fillId="5" borderId="64" xfId="0" applyNumberFormat="1" applyFont="1" applyFill="1" applyBorder="1" applyAlignment="1">
      <alignment horizontal="center" vertical="center"/>
    </xf>
    <xf numFmtId="3" fontId="5" fillId="5" borderId="76" xfId="0" applyNumberFormat="1" applyFont="1" applyFill="1" applyBorder="1" applyAlignment="1">
      <alignment horizontal="center" vertical="center"/>
    </xf>
    <xf numFmtId="3" fontId="5" fillId="5" borderId="59" xfId="0" applyNumberFormat="1" applyFont="1" applyFill="1" applyBorder="1" applyAlignment="1">
      <alignment horizontal="center" vertical="center"/>
    </xf>
    <xf numFmtId="3" fontId="5" fillId="5" borderId="9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wrapText="1"/>
    </xf>
    <xf numFmtId="3" fontId="19" fillId="0" borderId="43" xfId="0" applyNumberFormat="1" applyFont="1" applyBorder="1" applyAlignment="1">
      <alignment horizontal="center" vertical="center" wrapText="1"/>
    </xf>
    <xf numFmtId="3" fontId="19" fillId="0" borderId="14" xfId="0" applyNumberFormat="1" applyFont="1" applyBorder="1" applyAlignment="1">
      <alignment horizontal="center" vertical="center" wrapText="1"/>
    </xf>
    <xf numFmtId="0" fontId="16" fillId="0" borderId="21" xfId="0" applyFont="1" applyBorder="1"/>
    <xf numFmtId="3" fontId="19" fillId="0" borderId="66" xfId="0" applyNumberFormat="1" applyFont="1" applyBorder="1" applyAlignment="1">
      <alignment horizontal="center" vertical="center"/>
    </xf>
    <xf numFmtId="3" fontId="28" fillId="0" borderId="26" xfId="0" applyNumberFormat="1" applyFont="1" applyBorder="1" applyAlignment="1">
      <alignment horizontal="center" vertical="center"/>
    </xf>
    <xf numFmtId="3" fontId="19" fillId="0" borderId="74" xfId="0" applyNumberFormat="1" applyFont="1" applyBorder="1" applyAlignment="1">
      <alignment horizontal="center" vertical="center"/>
    </xf>
    <xf numFmtId="3" fontId="29" fillId="0" borderId="26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33" fillId="4" borderId="0" xfId="0" applyFont="1" applyFill="1" applyAlignment="1">
      <alignment horizontal="center" vertical="center" wrapText="1"/>
    </xf>
    <xf numFmtId="0" fontId="19" fillId="5" borderId="64" xfId="0" applyFont="1" applyFill="1" applyBorder="1" applyAlignment="1">
      <alignment horizontal="left" vertical="center"/>
    </xf>
    <xf numFmtId="3" fontId="19" fillId="0" borderId="3" xfId="0" applyNumberFormat="1" applyFont="1" applyBorder="1" applyAlignment="1">
      <alignment horizontal="center" vertical="center" wrapText="1"/>
    </xf>
    <xf numFmtId="0" fontId="19" fillId="0" borderId="69" xfId="0" applyFont="1" applyBorder="1" applyAlignment="1">
      <alignment horizontal="center" vertical="center"/>
    </xf>
    <xf numFmtId="0" fontId="19" fillId="4" borderId="61" xfId="0" applyFont="1" applyFill="1" applyBorder="1" applyAlignment="1">
      <alignment horizontal="center" vertical="center"/>
    </xf>
    <xf numFmtId="0" fontId="19" fillId="4" borderId="30" xfId="0" applyFont="1" applyFill="1" applyBorder="1" applyAlignment="1">
      <alignment horizontal="left" vertical="center"/>
    </xf>
    <xf numFmtId="3" fontId="19" fillId="4" borderId="30" xfId="0" applyNumberFormat="1" applyFont="1" applyFill="1" applyBorder="1" applyAlignment="1">
      <alignment horizontal="center" vertical="center"/>
    </xf>
    <xf numFmtId="0" fontId="19" fillId="4" borderId="69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34" fillId="4" borderId="0" xfId="0" applyFont="1" applyFill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6" fillId="5" borderId="58" xfId="0" applyFont="1" applyFill="1" applyBorder="1" applyAlignment="1">
      <alignment horizontal="center" vertical="center" wrapText="1"/>
    </xf>
    <xf numFmtId="3" fontId="7" fillId="4" borderId="0" xfId="0" applyNumberFormat="1" applyFont="1" applyFill="1" applyAlignment="1">
      <alignment horizontal="center" vertical="center"/>
    </xf>
    <xf numFmtId="0" fontId="35" fillId="0" borderId="0" xfId="0" applyFont="1"/>
    <xf numFmtId="0" fontId="35" fillId="0" borderId="0" xfId="0" applyFont="1" applyAlignment="1">
      <alignment horizontal="right"/>
    </xf>
    <xf numFmtId="0" fontId="35" fillId="8" borderId="98" xfId="0" applyFont="1" applyFill="1" applyBorder="1" applyAlignment="1">
      <alignment horizontal="center" vertical="center" wrapText="1"/>
    </xf>
    <xf numFmtId="0" fontId="35" fillId="8" borderId="99" xfId="0" applyFont="1" applyFill="1" applyBorder="1" applyAlignment="1">
      <alignment horizontal="center" vertical="center" wrapText="1"/>
    </xf>
    <xf numFmtId="0" fontId="35" fillId="0" borderId="23" xfId="0" applyFont="1" applyBorder="1"/>
    <xf numFmtId="4" fontId="37" fillId="9" borderId="102" xfId="0" applyNumberFormat="1" applyFont="1" applyFill="1" applyBorder="1" applyAlignment="1">
      <alignment horizontal="center" vertical="center"/>
    </xf>
    <xf numFmtId="4" fontId="37" fillId="8" borderId="98" xfId="0" applyNumberFormat="1" applyFont="1" applyFill="1" applyBorder="1"/>
    <xf numFmtId="0" fontId="37" fillId="0" borderId="0" xfId="0" applyFont="1"/>
    <xf numFmtId="0" fontId="38" fillId="0" borderId="0" xfId="0" applyFont="1" applyAlignment="1">
      <alignment horizontal="right"/>
    </xf>
    <xf numFmtId="0" fontId="16" fillId="0" borderId="64" xfId="0" applyFont="1" applyBorder="1"/>
    <xf numFmtId="4" fontId="16" fillId="0" borderId="26" xfId="0" applyNumberFormat="1" applyFont="1" applyBorder="1" applyAlignment="1">
      <alignment horizontal="center" vertical="center"/>
    </xf>
    <xf numFmtId="4" fontId="16" fillId="0" borderId="67" xfId="0" applyNumberFormat="1" applyFont="1" applyBorder="1" applyAlignment="1">
      <alignment horizontal="center" vertical="center"/>
    </xf>
    <xf numFmtId="0" fontId="7" fillId="4" borderId="23" xfId="0" applyFont="1" applyFill="1" applyBorder="1" applyAlignment="1">
      <alignment vertical="center" wrapText="1"/>
    </xf>
    <xf numFmtId="0" fontId="7" fillId="5" borderId="35" xfId="0" applyFont="1" applyFill="1" applyBorder="1" applyAlignment="1">
      <alignment vertical="center" wrapText="1"/>
    </xf>
    <xf numFmtId="0" fontId="37" fillId="9" borderId="107" xfId="0" applyFont="1" applyFill="1" applyBorder="1"/>
    <xf numFmtId="0" fontId="37" fillId="5" borderId="107" xfId="0" applyFont="1" applyFill="1" applyBorder="1"/>
    <xf numFmtId="4" fontId="37" fillId="8" borderId="99" xfId="0" applyNumberFormat="1" applyFont="1" applyFill="1" applyBorder="1"/>
    <xf numFmtId="0" fontId="19" fillId="0" borderId="0" xfId="0" applyFont="1"/>
    <xf numFmtId="0" fontId="6" fillId="5" borderId="21" xfId="0" applyFont="1" applyFill="1" applyBorder="1" applyAlignment="1">
      <alignment horizontal="center" vertical="center" wrapText="1"/>
    </xf>
    <xf numFmtId="0" fontId="6" fillId="5" borderId="50" xfId="0" applyFont="1" applyFill="1" applyBorder="1" applyAlignment="1">
      <alignment horizontal="center" vertical="center" wrapText="1"/>
    </xf>
    <xf numFmtId="0" fontId="6" fillId="5" borderId="11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16" fillId="0" borderId="0" xfId="0" applyFont="1" applyAlignment="1">
      <alignment horizontal="right" vertical="center" wrapText="1"/>
    </xf>
    <xf numFmtId="3" fontId="16" fillId="0" borderId="22" xfId="0" applyNumberFormat="1" applyFont="1" applyBorder="1" applyAlignment="1">
      <alignment horizontal="right" vertical="center" wrapText="1"/>
    </xf>
    <xf numFmtId="3" fontId="16" fillId="0" borderId="6" xfId="0" applyNumberFormat="1" applyFont="1" applyBorder="1" applyAlignment="1">
      <alignment horizontal="right" vertical="center" wrapText="1"/>
    </xf>
    <xf numFmtId="3" fontId="16" fillId="5" borderId="22" xfId="0" applyNumberFormat="1" applyFont="1" applyFill="1" applyBorder="1" applyAlignment="1">
      <alignment horizontal="right" vertical="center" wrapText="1"/>
    </xf>
    <xf numFmtId="3" fontId="16" fillId="5" borderId="6" xfId="0" applyNumberFormat="1" applyFont="1" applyFill="1" applyBorder="1" applyAlignment="1">
      <alignment horizontal="right" vertical="center" wrapText="1"/>
    </xf>
    <xf numFmtId="3" fontId="16" fillId="0" borderId="29" xfId="0" applyNumberFormat="1" applyFont="1" applyBorder="1" applyAlignment="1">
      <alignment horizontal="right" vertical="center" wrapText="1"/>
    </xf>
    <xf numFmtId="3" fontId="16" fillId="0" borderId="5" xfId="0" applyNumberFormat="1" applyFont="1" applyBorder="1" applyAlignment="1">
      <alignment horizontal="right" vertical="center" wrapText="1"/>
    </xf>
    <xf numFmtId="3" fontId="16" fillId="0" borderId="3" xfId="0" applyNumberFormat="1" applyFont="1" applyBorder="1" applyAlignment="1">
      <alignment horizontal="right" vertical="center" wrapText="1"/>
    </xf>
    <xf numFmtId="3" fontId="16" fillId="0" borderId="73" xfId="0" applyNumberFormat="1" applyFont="1" applyBorder="1" applyAlignment="1">
      <alignment horizontal="right" vertical="center" wrapText="1"/>
    </xf>
    <xf numFmtId="3" fontId="16" fillId="0" borderId="28" xfId="0" applyNumberFormat="1" applyFont="1" applyBorder="1" applyAlignment="1">
      <alignment horizontal="right" vertical="center" wrapText="1"/>
    </xf>
    <xf numFmtId="3" fontId="16" fillId="5" borderId="73" xfId="0" applyNumberFormat="1" applyFont="1" applyFill="1" applyBorder="1" applyAlignment="1">
      <alignment horizontal="right" vertical="center" wrapText="1"/>
    </xf>
    <xf numFmtId="3" fontId="16" fillId="5" borderId="28" xfId="0" applyNumberFormat="1" applyFont="1" applyFill="1" applyBorder="1" applyAlignment="1">
      <alignment horizontal="right" vertical="center" wrapText="1"/>
    </xf>
    <xf numFmtId="3" fontId="16" fillId="0" borderId="13" xfId="0" applyNumberFormat="1" applyFont="1" applyBorder="1" applyAlignment="1">
      <alignment horizontal="right" vertical="center" wrapText="1"/>
    </xf>
    <xf numFmtId="3" fontId="16" fillId="0" borderId="2" xfId="0" applyNumberFormat="1" applyFont="1" applyBorder="1" applyAlignment="1">
      <alignment horizontal="right" vertical="center" wrapText="1"/>
    </xf>
    <xf numFmtId="3" fontId="16" fillId="0" borderId="71" xfId="0" applyNumberFormat="1" applyFont="1" applyBorder="1" applyAlignment="1">
      <alignment horizontal="right" vertical="center" wrapText="1"/>
    </xf>
    <xf numFmtId="3" fontId="16" fillId="5" borderId="2" xfId="0" applyNumberFormat="1" applyFont="1" applyFill="1" applyBorder="1" applyAlignment="1">
      <alignment horizontal="right" vertical="center" wrapText="1"/>
    </xf>
    <xf numFmtId="3" fontId="16" fillId="5" borderId="71" xfId="0" applyNumberFormat="1" applyFont="1" applyFill="1" applyBorder="1" applyAlignment="1">
      <alignment horizontal="right" vertical="center" wrapText="1"/>
    </xf>
    <xf numFmtId="9" fontId="16" fillId="5" borderId="26" xfId="0" applyNumberFormat="1" applyFont="1" applyFill="1" applyBorder="1" applyAlignment="1">
      <alignment horizontal="center" vertical="center"/>
    </xf>
    <xf numFmtId="3" fontId="16" fillId="0" borderId="2" xfId="0" applyNumberFormat="1" applyFont="1" applyBorder="1" applyAlignment="1">
      <alignment horizontal="center" vertical="center"/>
    </xf>
    <xf numFmtId="3" fontId="18" fillId="0" borderId="114" xfId="0" applyNumberFormat="1" applyFont="1" applyBorder="1" applyAlignment="1">
      <alignment horizontal="center" vertical="center"/>
    </xf>
    <xf numFmtId="3" fontId="18" fillId="4" borderId="114" xfId="0" applyNumberFormat="1" applyFont="1" applyFill="1" applyBorder="1" applyAlignment="1" applyProtection="1">
      <alignment horizontal="center" vertical="center"/>
      <protection locked="0"/>
    </xf>
    <xf numFmtId="3" fontId="18" fillId="0" borderId="114" xfId="0" applyNumberFormat="1" applyFont="1" applyBorder="1" applyAlignment="1" applyProtection="1">
      <alignment horizontal="center" vertical="center"/>
      <protection locked="0"/>
    </xf>
    <xf numFmtId="3" fontId="18" fillId="4" borderId="114" xfId="0" applyNumberFormat="1" applyFont="1" applyFill="1" applyBorder="1" applyAlignment="1">
      <alignment horizontal="center" vertical="center"/>
    </xf>
    <xf numFmtId="3" fontId="18" fillId="4" borderId="114" xfId="0" applyNumberFormat="1" applyFont="1" applyFill="1" applyBorder="1" applyAlignment="1" applyProtection="1">
      <alignment horizontal="center" vertical="center" wrapText="1"/>
      <protection locked="0"/>
    </xf>
    <xf numFmtId="3" fontId="18" fillId="4" borderId="114" xfId="0" applyNumberFormat="1" applyFont="1" applyFill="1" applyBorder="1" applyAlignment="1">
      <alignment horizontal="center" vertical="center" wrapText="1"/>
    </xf>
    <xf numFmtId="3" fontId="18" fillId="0" borderId="114" xfId="0" applyNumberFormat="1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3" fontId="18" fillId="0" borderId="115" xfId="0" applyNumberFormat="1" applyFont="1" applyBorder="1" applyAlignment="1">
      <alignment horizontal="center" vertical="center"/>
    </xf>
    <xf numFmtId="3" fontId="18" fillId="0" borderId="116" xfId="0" applyNumberFormat="1" applyFont="1" applyBorder="1" applyAlignment="1">
      <alignment horizontal="center" vertical="center"/>
    </xf>
    <xf numFmtId="3" fontId="18" fillId="0" borderId="115" xfId="0" applyNumberFormat="1" applyFont="1" applyBorder="1" applyAlignment="1" applyProtection="1">
      <alignment horizontal="center" vertical="center"/>
      <protection locked="0"/>
    </xf>
    <xf numFmtId="3" fontId="18" fillId="0" borderId="116" xfId="0" applyNumberFormat="1" applyFont="1" applyBorder="1" applyAlignment="1" applyProtection="1">
      <alignment horizontal="center" vertical="center"/>
      <protection locked="0"/>
    </xf>
    <xf numFmtId="3" fontId="18" fillId="0" borderId="115" xfId="0" applyNumberFormat="1" applyFont="1" applyBorder="1" applyAlignment="1" applyProtection="1">
      <alignment horizontal="center" vertical="center" wrapText="1"/>
      <protection locked="0"/>
    </xf>
    <xf numFmtId="3" fontId="18" fillId="0" borderId="116" xfId="0" applyNumberFormat="1" applyFont="1" applyBorder="1" applyAlignment="1" applyProtection="1">
      <alignment horizontal="center" vertical="center" wrapText="1"/>
      <protection locked="0"/>
    </xf>
    <xf numFmtId="3" fontId="18" fillId="0" borderId="115" xfId="0" applyNumberFormat="1" applyFont="1" applyBorder="1" applyAlignment="1">
      <alignment horizontal="center" vertical="center" wrapText="1"/>
    </xf>
    <xf numFmtId="3" fontId="18" fillId="0" borderId="116" xfId="0" applyNumberFormat="1" applyFont="1" applyBorder="1" applyAlignment="1">
      <alignment horizontal="center" vertical="center" wrapText="1"/>
    </xf>
    <xf numFmtId="3" fontId="18" fillId="4" borderId="115" xfId="0" applyNumberFormat="1" applyFont="1" applyFill="1" applyBorder="1" applyAlignment="1">
      <alignment horizontal="center" vertical="center" wrapText="1"/>
    </xf>
    <xf numFmtId="3" fontId="18" fillId="4" borderId="116" xfId="0" applyNumberFormat="1" applyFont="1" applyFill="1" applyBorder="1" applyAlignment="1">
      <alignment horizontal="center" vertical="center" wrapText="1"/>
    </xf>
    <xf numFmtId="3" fontId="16" fillId="0" borderId="19" xfId="0" applyNumberFormat="1" applyFont="1" applyBorder="1" applyAlignment="1">
      <alignment vertical="center"/>
    </xf>
    <xf numFmtId="9" fontId="16" fillId="0" borderId="36" xfId="0" applyNumberFormat="1" applyFont="1" applyBorder="1" applyAlignment="1">
      <alignment vertical="center"/>
    </xf>
    <xf numFmtId="9" fontId="16" fillId="4" borderId="26" xfId="0" applyNumberFormat="1" applyFont="1" applyFill="1" applyBorder="1" applyAlignment="1">
      <alignment horizontal="center" vertical="center"/>
    </xf>
    <xf numFmtId="9" fontId="16" fillId="0" borderId="26" xfId="0" applyNumberFormat="1" applyFont="1" applyBorder="1" applyAlignment="1">
      <alignment horizontal="center" vertical="center"/>
    </xf>
    <xf numFmtId="9" fontId="16" fillId="0" borderId="67" xfId="0" applyNumberFormat="1" applyFont="1" applyBorder="1" applyAlignment="1">
      <alignment horizontal="center" vertical="center"/>
    </xf>
    <xf numFmtId="4" fontId="37" fillId="9" borderId="117" xfId="0" applyNumberFormat="1" applyFont="1" applyFill="1" applyBorder="1" applyAlignment="1">
      <alignment horizontal="center" vertical="center"/>
    </xf>
    <xf numFmtId="0" fontId="37" fillId="9" borderId="90" xfId="0" applyFont="1" applyFill="1" applyBorder="1" applyAlignment="1">
      <alignment horizontal="center" vertical="center"/>
    </xf>
    <xf numFmtId="164" fontId="37" fillId="9" borderId="90" xfId="0" applyNumberFormat="1" applyFont="1" applyFill="1" applyBorder="1" applyAlignment="1">
      <alignment horizontal="center" vertical="center"/>
    </xf>
    <xf numFmtId="4" fontId="37" fillId="9" borderId="90" xfId="0" applyNumberFormat="1" applyFont="1" applyFill="1" applyBorder="1" applyAlignment="1">
      <alignment horizontal="center" vertical="center"/>
    </xf>
    <xf numFmtId="4" fontId="43" fillId="5" borderId="102" xfId="0" applyNumberFormat="1" applyFont="1" applyFill="1" applyBorder="1" applyAlignment="1">
      <alignment horizontal="center" vertical="center"/>
    </xf>
    <xf numFmtId="0" fontId="44" fillId="0" borderId="0" xfId="0" applyFont="1"/>
    <xf numFmtId="4" fontId="37" fillId="9" borderId="124" xfId="0" applyNumberFormat="1" applyFont="1" applyFill="1" applyBorder="1" applyAlignment="1">
      <alignment horizontal="center" vertical="center"/>
    </xf>
    <xf numFmtId="4" fontId="37" fillId="9" borderId="125" xfId="0" applyNumberFormat="1" applyFont="1" applyFill="1" applyBorder="1" applyAlignment="1">
      <alignment horizontal="center" vertical="center"/>
    </xf>
    <xf numFmtId="4" fontId="43" fillId="5" borderId="125" xfId="0" applyNumberFormat="1" applyFont="1" applyFill="1" applyBorder="1" applyAlignment="1">
      <alignment horizontal="center" vertical="center"/>
    </xf>
    <xf numFmtId="4" fontId="43" fillId="8" borderId="98" xfId="0" applyNumberFormat="1" applyFont="1" applyFill="1" applyBorder="1" applyAlignment="1">
      <alignment horizontal="center" vertical="center"/>
    </xf>
    <xf numFmtId="0" fontId="35" fillId="0" borderId="0" xfId="0" applyFont="1" applyAlignment="1">
      <alignment horizontal="left" vertical="center" wrapText="1"/>
    </xf>
    <xf numFmtId="0" fontId="37" fillId="9" borderId="90" xfId="0" applyFont="1" applyFill="1" applyBorder="1" applyAlignment="1">
      <alignment horizontal="left" vertical="center" wrapText="1"/>
    </xf>
    <xf numFmtId="3" fontId="11" fillId="0" borderId="73" xfId="0" applyNumberFormat="1" applyFont="1" applyBorder="1" applyAlignment="1">
      <alignment horizontal="center" vertical="center" wrapText="1"/>
    </xf>
    <xf numFmtId="3" fontId="11" fillId="6" borderId="1" xfId="0" applyNumberFormat="1" applyFont="1" applyFill="1" applyBorder="1" applyAlignment="1">
      <alignment horizontal="center" vertical="center" wrapText="1"/>
    </xf>
    <xf numFmtId="3" fontId="5" fillId="5" borderId="76" xfId="0" applyNumberFormat="1" applyFont="1" applyFill="1" applyBorder="1" applyAlignment="1">
      <alignment horizontal="center" vertical="center" wrapText="1"/>
    </xf>
    <xf numFmtId="0" fontId="2" fillId="0" borderId="66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 wrapText="1"/>
    </xf>
    <xf numFmtId="0" fontId="2" fillId="0" borderId="67" xfId="0" applyFont="1" applyBorder="1" applyAlignment="1">
      <alignment horizontal="left" vertical="center" wrapText="1"/>
    </xf>
    <xf numFmtId="3" fontId="2" fillId="0" borderId="66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2" fillId="0" borderId="67" xfId="0" applyNumberFormat="1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1" fontId="18" fillId="0" borderId="19" xfId="0" applyNumberFormat="1" applyFont="1" applyBorder="1" applyAlignment="1">
      <alignment horizontal="center" vertical="center" wrapText="1"/>
    </xf>
    <xf numFmtId="1" fontId="18" fillId="0" borderId="6" xfId="0" applyNumberFormat="1" applyFont="1" applyBorder="1" applyAlignment="1">
      <alignment horizontal="center" vertical="center" wrapText="1"/>
    </xf>
    <xf numFmtId="1" fontId="18" fillId="0" borderId="5" xfId="0" applyNumberFormat="1" applyFont="1" applyBorder="1" applyAlignment="1">
      <alignment horizontal="center" vertical="center" wrapText="1"/>
    </xf>
    <xf numFmtId="165" fontId="19" fillId="0" borderId="41" xfId="0" applyNumberFormat="1" applyFont="1" applyBorder="1" applyAlignment="1">
      <alignment vertical="center"/>
    </xf>
    <xf numFmtId="165" fontId="19" fillId="0" borderId="0" xfId="0" applyNumberFormat="1" applyFont="1" applyAlignment="1">
      <alignment vertical="center"/>
    </xf>
    <xf numFmtId="165" fontId="19" fillId="0" borderId="73" xfId="0" applyNumberFormat="1" applyFont="1" applyBorder="1" applyAlignment="1">
      <alignment horizontal="center" vertical="center"/>
    </xf>
    <xf numFmtId="165" fontId="19" fillId="0" borderId="69" xfId="0" applyNumberFormat="1" applyFont="1" applyBorder="1" applyAlignment="1">
      <alignment horizontal="center" vertical="center"/>
    </xf>
    <xf numFmtId="165" fontId="19" fillId="5" borderId="64" xfId="0" applyNumberFormat="1" applyFont="1" applyFill="1" applyBorder="1" applyAlignment="1">
      <alignment horizontal="left" vertical="center"/>
    </xf>
    <xf numFmtId="3" fontId="4" fillId="5" borderId="64" xfId="0" applyNumberFormat="1" applyFont="1" applyFill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49" fontId="12" fillId="0" borderId="17" xfId="0" applyNumberFormat="1" applyFont="1" applyBorder="1" applyAlignment="1">
      <alignment horizontal="center" vertical="center"/>
    </xf>
    <xf numFmtId="49" fontId="12" fillId="0" borderId="12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27" xfId="3" applyFont="1" applyBorder="1" applyAlignment="1">
      <alignment vertical="center" wrapText="1"/>
    </xf>
    <xf numFmtId="3" fontId="12" fillId="0" borderId="6" xfId="0" applyNumberFormat="1" applyFont="1" applyBorder="1" applyAlignment="1">
      <alignment vertical="center"/>
    </xf>
    <xf numFmtId="3" fontId="12" fillId="0" borderId="1" xfId="0" applyNumberFormat="1" applyFont="1" applyBorder="1" applyAlignment="1">
      <alignment horizontal="right" vertical="center"/>
    </xf>
    <xf numFmtId="3" fontId="12" fillId="0" borderId="27" xfId="0" applyNumberFormat="1" applyFont="1" applyBorder="1" applyAlignment="1">
      <alignment horizontal="right" vertical="center"/>
    </xf>
    <xf numFmtId="3" fontId="20" fillId="5" borderId="37" xfId="0" applyNumberFormat="1" applyFont="1" applyFill="1" applyBorder="1" applyAlignment="1">
      <alignment vertical="center"/>
    </xf>
    <xf numFmtId="3" fontId="20" fillId="5" borderId="25" xfId="0" applyNumberFormat="1" applyFont="1" applyFill="1" applyBorder="1" applyAlignment="1">
      <alignment vertical="center"/>
    </xf>
    <xf numFmtId="0" fontId="11" fillId="0" borderId="18" xfId="0" applyFont="1" applyBorder="1" applyAlignment="1">
      <alignment horizontal="left" vertical="center"/>
    </xf>
    <xf numFmtId="0" fontId="12" fillId="0" borderId="4" xfId="0" applyFont="1" applyBorder="1"/>
    <xf numFmtId="3" fontId="12" fillId="0" borderId="18" xfId="0" applyNumberFormat="1" applyFont="1" applyBorder="1" applyAlignment="1">
      <alignment horizontal="right" vertical="center"/>
    </xf>
    <xf numFmtId="49" fontId="12" fillId="0" borderId="14" xfId="0" applyNumberFormat="1" applyFont="1" applyBorder="1" applyAlignment="1">
      <alignment horizontal="center" vertical="center"/>
    </xf>
    <xf numFmtId="0" fontId="11" fillId="0" borderId="27" xfId="0" applyFont="1" applyBorder="1" applyAlignment="1">
      <alignment horizontal="left" vertical="center"/>
    </xf>
    <xf numFmtId="3" fontId="19" fillId="0" borderId="35" xfId="0" applyNumberFormat="1" applyFont="1" applyBorder="1" applyAlignment="1">
      <alignment horizontal="center" vertical="center"/>
    </xf>
    <xf numFmtId="4" fontId="16" fillId="0" borderId="36" xfId="0" applyNumberFormat="1" applyFont="1" applyBorder="1" applyAlignment="1">
      <alignment horizontal="center" vertical="center"/>
    </xf>
    <xf numFmtId="3" fontId="7" fillId="0" borderId="66" xfId="0" applyNumberFormat="1" applyFont="1" applyBorder="1" applyAlignment="1">
      <alignment horizontal="center" vertical="center"/>
    </xf>
    <xf numFmtId="3" fontId="7" fillId="0" borderId="67" xfId="0" applyNumberFormat="1" applyFont="1" applyBorder="1" applyAlignment="1">
      <alignment horizontal="center" vertical="center"/>
    </xf>
    <xf numFmtId="0" fontId="11" fillId="0" borderId="1" xfId="0" applyFont="1" applyBorder="1"/>
    <xf numFmtId="49" fontId="12" fillId="0" borderId="1" xfId="0" applyNumberFormat="1" applyFont="1" applyBorder="1" applyAlignment="1">
      <alignment horizontal="center"/>
    </xf>
    <xf numFmtId="3" fontId="12" fillId="4" borderId="1" xfId="0" applyNumberFormat="1" applyFont="1" applyFill="1" applyBorder="1" applyAlignment="1">
      <alignment horizontal="right" vertical="center"/>
    </xf>
    <xf numFmtId="3" fontId="12" fillId="4" borderId="27" xfId="0" applyNumberFormat="1" applyFont="1" applyFill="1" applyBorder="1" applyAlignment="1">
      <alignment horizontal="right" vertical="center"/>
    </xf>
    <xf numFmtId="3" fontId="19" fillId="0" borderId="111" xfId="0" applyNumberFormat="1" applyFont="1" applyBorder="1" applyAlignment="1">
      <alignment horizontal="center" vertical="center"/>
    </xf>
    <xf numFmtId="3" fontId="19" fillId="0" borderId="63" xfId="0" applyNumberFormat="1" applyFont="1" applyBorder="1" applyAlignment="1">
      <alignment horizontal="center" vertical="center"/>
    </xf>
    <xf numFmtId="0" fontId="37" fillId="9" borderId="100" xfId="0" applyFont="1" applyFill="1" applyBorder="1" applyAlignment="1">
      <alignment horizontal="center" vertical="center"/>
    </xf>
    <xf numFmtId="0" fontId="37" fillId="9" borderId="103" xfId="0" applyFont="1" applyFill="1" applyBorder="1" applyAlignment="1">
      <alignment horizontal="center" vertical="center"/>
    </xf>
    <xf numFmtId="0" fontId="37" fillId="9" borderId="105" xfId="0" applyFont="1" applyFill="1" applyBorder="1" applyAlignment="1">
      <alignment horizontal="center" vertical="center"/>
    </xf>
    <xf numFmtId="0" fontId="37" fillId="9" borderId="101" xfId="0" applyFont="1" applyFill="1" applyBorder="1" applyAlignment="1">
      <alignment horizontal="left" vertical="center" wrapText="1"/>
    </xf>
    <xf numFmtId="0" fontId="37" fillId="9" borderId="104" xfId="0" applyFont="1" applyFill="1" applyBorder="1" applyAlignment="1">
      <alignment horizontal="left" vertical="center" wrapText="1"/>
    </xf>
    <xf numFmtId="0" fontId="37" fillId="9" borderId="106" xfId="0" applyFont="1" applyFill="1" applyBorder="1" applyAlignment="1">
      <alignment horizontal="left" vertical="center" wrapText="1"/>
    </xf>
    <xf numFmtId="164" fontId="37" fillId="9" borderId="101" xfId="0" applyNumberFormat="1" applyFont="1" applyFill="1" applyBorder="1" applyAlignment="1">
      <alignment horizontal="center" vertical="center"/>
    </xf>
    <xf numFmtId="164" fontId="37" fillId="9" borderId="104" xfId="0" applyNumberFormat="1" applyFont="1" applyFill="1" applyBorder="1" applyAlignment="1">
      <alignment horizontal="center" vertical="center"/>
    </xf>
    <xf numFmtId="164" fontId="37" fillId="9" borderId="106" xfId="0" applyNumberFormat="1" applyFont="1" applyFill="1" applyBorder="1" applyAlignment="1">
      <alignment horizontal="center" vertical="center"/>
    </xf>
    <xf numFmtId="0" fontId="37" fillId="9" borderId="118" xfId="0" applyFont="1" applyFill="1" applyBorder="1" applyAlignment="1">
      <alignment horizontal="center" vertical="center"/>
    </xf>
    <xf numFmtId="0" fontId="37" fillId="9" borderId="119" xfId="0" applyFont="1" applyFill="1" applyBorder="1" applyAlignment="1">
      <alignment horizontal="center" vertical="center"/>
    </xf>
    <xf numFmtId="0" fontId="37" fillId="9" borderId="120" xfId="0" applyFont="1" applyFill="1" applyBorder="1" applyAlignment="1">
      <alignment horizontal="center" vertical="center"/>
    </xf>
    <xf numFmtId="0" fontId="42" fillId="0" borderId="101" xfId="0" applyFont="1" applyBorder="1" applyAlignment="1">
      <alignment horizontal="left" vertical="center" wrapText="1"/>
    </xf>
    <xf numFmtId="0" fontId="42" fillId="0" borderId="104" xfId="0" applyFont="1" applyBorder="1" applyAlignment="1">
      <alignment horizontal="left" vertical="center" wrapText="1"/>
    </xf>
    <xf numFmtId="0" fontId="42" fillId="0" borderId="106" xfId="0" applyFont="1" applyBorder="1" applyAlignment="1">
      <alignment horizontal="left" vertical="center" wrapText="1"/>
    </xf>
    <xf numFmtId="4" fontId="37" fillId="9" borderId="108" xfId="0" applyNumberFormat="1" applyFont="1" applyFill="1" applyBorder="1" applyAlignment="1">
      <alignment horizontal="center" vertical="center"/>
    </xf>
    <xf numFmtId="4" fontId="37" fillId="9" borderId="109" xfId="0" applyNumberFormat="1" applyFont="1" applyFill="1" applyBorder="1" applyAlignment="1">
      <alignment horizontal="center" vertical="center"/>
    </xf>
    <xf numFmtId="4" fontId="37" fillId="9" borderId="110" xfId="0" applyNumberFormat="1" applyFont="1" applyFill="1" applyBorder="1" applyAlignment="1">
      <alignment horizontal="center" vertical="center"/>
    </xf>
    <xf numFmtId="4" fontId="37" fillId="9" borderId="101" xfId="0" applyNumberFormat="1" applyFont="1" applyFill="1" applyBorder="1" applyAlignment="1">
      <alignment horizontal="center" vertical="center"/>
    </xf>
    <xf numFmtId="4" fontId="37" fillId="9" borderId="104" xfId="0" applyNumberFormat="1" applyFont="1" applyFill="1" applyBorder="1" applyAlignment="1">
      <alignment horizontal="center" vertical="center"/>
    </xf>
    <xf numFmtId="4" fontId="37" fillId="9" borderId="106" xfId="0" applyNumberFormat="1" applyFont="1" applyFill="1" applyBorder="1" applyAlignment="1">
      <alignment horizontal="center" vertical="center"/>
    </xf>
    <xf numFmtId="164" fontId="37" fillId="9" borderId="127" xfId="0" applyNumberFormat="1" applyFont="1" applyFill="1" applyBorder="1" applyAlignment="1">
      <alignment horizontal="center" vertical="center"/>
    </xf>
    <xf numFmtId="4" fontId="37" fillId="9" borderId="127" xfId="0" applyNumberFormat="1" applyFont="1" applyFill="1" applyBorder="1" applyAlignment="1">
      <alignment horizontal="center" vertical="center"/>
    </xf>
    <xf numFmtId="4" fontId="37" fillId="9" borderId="123" xfId="0" applyNumberFormat="1" applyFont="1" applyFill="1" applyBorder="1" applyAlignment="1">
      <alignment horizontal="center" vertical="center"/>
    </xf>
    <xf numFmtId="4" fontId="37" fillId="9" borderId="126" xfId="0" applyNumberFormat="1" applyFont="1" applyFill="1" applyBorder="1" applyAlignment="1">
      <alignment horizontal="center" vertical="center"/>
    </xf>
    <xf numFmtId="0" fontId="37" fillId="9" borderId="121" xfId="0" applyFont="1" applyFill="1" applyBorder="1" applyAlignment="1">
      <alignment horizontal="center" vertical="center"/>
    </xf>
    <xf numFmtId="164" fontId="37" fillId="9" borderId="122" xfId="0" applyNumberFormat="1" applyFont="1" applyFill="1" applyBorder="1" applyAlignment="1">
      <alignment horizontal="center" vertical="center"/>
    </xf>
    <xf numFmtId="4" fontId="37" fillId="9" borderId="122" xfId="0" applyNumberFormat="1" applyFont="1" applyFill="1" applyBorder="1" applyAlignment="1">
      <alignment horizontal="center" vertical="center"/>
    </xf>
    <xf numFmtId="0" fontId="37" fillId="9" borderId="128" xfId="0" applyFont="1" applyFill="1" applyBorder="1" applyAlignment="1">
      <alignment horizontal="center" vertical="center"/>
    </xf>
    <xf numFmtId="0" fontId="37" fillId="9" borderId="130" xfId="0" applyFont="1" applyFill="1" applyBorder="1" applyAlignment="1">
      <alignment horizontal="center" vertical="center"/>
    </xf>
    <xf numFmtId="0" fontId="37" fillId="9" borderId="129" xfId="0" applyFont="1" applyFill="1" applyBorder="1" applyAlignment="1">
      <alignment horizontal="left" vertical="center" wrapText="1"/>
    </xf>
    <xf numFmtId="164" fontId="37" fillId="9" borderId="129" xfId="0" applyNumberFormat="1" applyFont="1" applyFill="1" applyBorder="1" applyAlignment="1">
      <alignment horizontal="center" vertical="center"/>
    </xf>
    <xf numFmtId="4" fontId="37" fillId="9" borderId="129" xfId="0" applyNumberFormat="1" applyFont="1" applyFill="1" applyBorder="1" applyAlignment="1">
      <alignment horizontal="center" vertical="center"/>
    </xf>
    <xf numFmtId="4" fontId="37" fillId="9" borderId="131" xfId="0" applyNumberFormat="1" applyFont="1" applyFill="1" applyBorder="1" applyAlignment="1">
      <alignment horizontal="center" vertical="center"/>
    </xf>
    <xf numFmtId="3" fontId="45" fillId="4" borderId="6" xfId="0" applyNumberFormat="1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 wrapText="1"/>
    </xf>
    <xf numFmtId="0" fontId="6" fillId="4" borderId="37" xfId="0" applyFont="1" applyFill="1" applyBorder="1" applyAlignment="1">
      <alignment horizontal="center" vertical="center" wrapText="1"/>
    </xf>
    <xf numFmtId="0" fontId="6" fillId="4" borderId="49" xfId="0" applyFont="1" applyFill="1" applyBorder="1" applyAlignment="1">
      <alignment horizontal="center" vertical="center" wrapText="1"/>
    </xf>
    <xf numFmtId="0" fontId="6" fillId="4" borderId="132" xfId="0" applyFont="1" applyFill="1" applyBorder="1" applyAlignment="1">
      <alignment horizontal="center" vertical="center" wrapText="1"/>
    </xf>
    <xf numFmtId="0" fontId="6" fillId="4" borderId="58" xfId="0" applyFont="1" applyFill="1" applyBorder="1" applyAlignment="1">
      <alignment horizontal="center" vertical="center" wrapText="1"/>
    </xf>
    <xf numFmtId="0" fontId="6" fillId="4" borderId="56" xfId="0" applyFont="1" applyFill="1" applyBorder="1" applyAlignment="1">
      <alignment horizontal="center" vertical="center" wrapText="1"/>
    </xf>
    <xf numFmtId="0" fontId="6" fillId="4" borderId="57" xfId="0" applyFont="1" applyFill="1" applyBorder="1" applyAlignment="1">
      <alignment horizontal="center" vertical="center" wrapText="1"/>
    </xf>
    <xf numFmtId="4" fontId="46" fillId="4" borderId="56" xfId="0" applyNumberFormat="1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6" fillId="4" borderId="73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46" xfId="0" applyFont="1" applyFill="1" applyBorder="1" applyAlignment="1">
      <alignment horizontal="center" vertical="center"/>
    </xf>
    <xf numFmtId="0" fontId="6" fillId="4" borderId="71" xfId="0" applyFont="1" applyFill="1" applyBorder="1" applyAlignment="1">
      <alignment horizontal="center" vertical="center"/>
    </xf>
    <xf numFmtId="0" fontId="6" fillId="4" borderId="59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/>
    </xf>
    <xf numFmtId="0" fontId="6" fillId="4" borderId="64" xfId="0" applyFont="1" applyFill="1" applyBorder="1" applyAlignment="1">
      <alignment horizontal="center" vertical="center"/>
    </xf>
    <xf numFmtId="0" fontId="6" fillId="0" borderId="18" xfId="0" applyFont="1" applyBorder="1" applyAlignment="1">
      <alignment wrapText="1"/>
    </xf>
    <xf numFmtId="4" fontId="7" fillId="0" borderId="18" xfId="0" applyNumberFormat="1" applyFont="1" applyBorder="1"/>
    <xf numFmtId="14" fontId="7" fillId="0" borderId="18" xfId="0" applyNumberFormat="1" applyFont="1" applyBorder="1"/>
    <xf numFmtId="9" fontId="7" fillId="0" borderId="18" xfId="0" applyNumberFormat="1" applyFont="1" applyBorder="1"/>
    <xf numFmtId="4" fontId="7" fillId="0" borderId="19" xfId="0" applyNumberFormat="1" applyFont="1" applyBorder="1"/>
    <xf numFmtId="4" fontId="7" fillId="5" borderId="83" xfId="0" applyNumberFormat="1" applyFont="1" applyFill="1" applyBorder="1"/>
    <xf numFmtId="4" fontId="7" fillId="5" borderId="62" xfId="0" applyNumberFormat="1" applyFont="1" applyFill="1" applyBorder="1"/>
    <xf numFmtId="4" fontId="7" fillId="5" borderId="57" xfId="0" applyNumberFormat="1" applyFont="1" applyFill="1" applyBorder="1"/>
    <xf numFmtId="3" fontId="7" fillId="0" borderId="17" xfId="0" applyNumberFormat="1" applyFont="1" applyBorder="1" applyAlignment="1">
      <alignment horizontal="center" vertical="center"/>
    </xf>
    <xf numFmtId="0" fontId="6" fillId="4" borderId="51" xfId="0" applyFont="1" applyFill="1" applyBorder="1" applyAlignment="1">
      <alignment horizontal="center" vertical="center" wrapText="1"/>
    </xf>
    <xf numFmtId="0" fontId="6" fillId="5" borderId="68" xfId="0" applyFont="1" applyFill="1" applyBorder="1" applyAlignment="1">
      <alignment horizontal="center" vertical="center" wrapText="1"/>
    </xf>
    <xf numFmtId="0" fontId="6" fillId="5" borderId="32" xfId="0" applyFont="1" applyFill="1" applyBorder="1" applyAlignment="1">
      <alignment horizontal="center" vertical="center" wrapText="1"/>
    </xf>
    <xf numFmtId="9" fontId="19" fillId="0" borderId="24" xfId="0" applyNumberFormat="1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5" borderId="37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2" fillId="4" borderId="56" xfId="0" applyFont="1" applyFill="1" applyBorder="1" applyAlignment="1">
      <alignment horizontal="center" vertical="center" wrapText="1"/>
    </xf>
    <xf numFmtId="14" fontId="2" fillId="4" borderId="56" xfId="0" applyNumberFormat="1" applyFont="1" applyFill="1" applyBorder="1" applyAlignment="1">
      <alignment horizontal="center" vertical="center" wrapText="1"/>
    </xf>
    <xf numFmtId="14" fontId="2" fillId="4" borderId="0" xfId="0" applyNumberFormat="1" applyFont="1" applyFill="1" applyAlignment="1">
      <alignment horizontal="center" vertical="center" wrapText="1"/>
    </xf>
    <xf numFmtId="0" fontId="2" fillId="4" borderId="132" xfId="0" applyFont="1" applyFill="1" applyBorder="1" applyAlignment="1">
      <alignment horizontal="center" vertical="center" wrapText="1"/>
    </xf>
    <xf numFmtId="4" fontId="2" fillId="4" borderId="0" xfId="0" applyNumberFormat="1" applyFont="1" applyFill="1" applyAlignment="1">
      <alignment horizontal="center" vertical="center" wrapText="1"/>
    </xf>
    <xf numFmtId="9" fontId="2" fillId="4" borderId="56" xfId="0" applyNumberFormat="1" applyFont="1" applyFill="1" applyBorder="1" applyAlignment="1">
      <alignment horizontal="center" vertical="center" wrapText="1"/>
    </xf>
    <xf numFmtId="0" fontId="2" fillId="4" borderId="37" xfId="0" applyFont="1" applyFill="1" applyBorder="1" applyAlignment="1">
      <alignment horizontal="center" vertical="center" wrapText="1"/>
    </xf>
    <xf numFmtId="0" fontId="2" fillId="4" borderId="57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4" fontId="2" fillId="4" borderId="56" xfId="0" applyNumberFormat="1" applyFont="1" applyFill="1" applyBorder="1" applyAlignment="1">
      <alignment horizontal="center" vertical="center" wrapText="1"/>
    </xf>
    <xf numFmtId="9" fontId="2" fillId="4" borderId="2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center" wrapText="1"/>
    </xf>
    <xf numFmtId="0" fontId="6" fillId="5" borderId="48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/>
    </xf>
    <xf numFmtId="0" fontId="6" fillId="4" borderId="132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 wrapText="1"/>
    </xf>
    <xf numFmtId="4" fontId="2" fillId="4" borderId="17" xfId="0" applyNumberFormat="1" applyFont="1" applyFill="1" applyBorder="1" applyAlignment="1">
      <alignment horizontal="center" vertical="center" wrapText="1"/>
    </xf>
    <xf numFmtId="14" fontId="2" fillId="4" borderId="18" xfId="0" applyNumberFormat="1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 wrapText="1"/>
    </xf>
    <xf numFmtId="0" fontId="6" fillId="5" borderId="38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2" fillId="4" borderId="38" xfId="0" applyFont="1" applyFill="1" applyBorder="1" applyAlignment="1">
      <alignment horizontal="center" vertical="center" wrapText="1"/>
    </xf>
    <xf numFmtId="0" fontId="2" fillId="4" borderId="50" xfId="0" applyFont="1" applyFill="1" applyBorder="1" applyAlignment="1">
      <alignment vertical="center" wrapText="1"/>
    </xf>
    <xf numFmtId="0" fontId="2" fillId="4" borderId="59" xfId="0" applyFont="1" applyFill="1" applyBorder="1" applyAlignment="1">
      <alignment vertical="center" wrapText="1"/>
    </xf>
    <xf numFmtId="4" fontId="2" fillId="4" borderId="51" xfId="0" applyNumberFormat="1" applyFont="1" applyFill="1" applyBorder="1" applyAlignment="1">
      <alignment horizontal="center" vertical="center" wrapText="1"/>
    </xf>
    <xf numFmtId="3" fontId="16" fillId="5" borderId="14" xfId="0" applyNumberFormat="1" applyFont="1" applyFill="1" applyBorder="1" applyAlignment="1">
      <alignment horizontal="right" vertical="center" wrapText="1"/>
    </xf>
    <xf numFmtId="3" fontId="16" fillId="5" borderId="12" xfId="0" applyNumberFormat="1" applyFont="1" applyFill="1" applyBorder="1" applyAlignment="1">
      <alignment horizontal="right" vertical="center" wrapText="1"/>
    </xf>
    <xf numFmtId="3" fontId="16" fillId="5" borderId="86" xfId="0" applyNumberFormat="1" applyFont="1" applyFill="1" applyBorder="1" applyAlignment="1">
      <alignment horizontal="right" vertical="center" wrapText="1"/>
    </xf>
    <xf numFmtId="3" fontId="16" fillId="5" borderId="70" xfId="0" applyNumberFormat="1" applyFont="1" applyFill="1" applyBorder="1" applyAlignment="1">
      <alignment horizontal="right" vertical="center" wrapText="1"/>
    </xf>
    <xf numFmtId="9" fontId="16" fillId="5" borderId="86" xfId="0" applyNumberFormat="1" applyFont="1" applyFill="1" applyBorder="1" applyAlignment="1">
      <alignment horizontal="center" vertical="center"/>
    </xf>
    <xf numFmtId="9" fontId="16" fillId="5" borderId="70" xfId="0" applyNumberFormat="1" applyFont="1" applyFill="1" applyBorder="1" applyAlignment="1">
      <alignment horizontal="center" vertical="center"/>
    </xf>
    <xf numFmtId="3" fontId="16" fillId="5" borderId="15" xfId="0" applyNumberFormat="1" applyFont="1" applyFill="1" applyBorder="1" applyAlignment="1">
      <alignment horizontal="right" vertical="center" wrapText="1"/>
    </xf>
    <xf numFmtId="3" fontId="16" fillId="5" borderId="11" xfId="0" applyNumberFormat="1" applyFont="1" applyFill="1" applyBorder="1" applyAlignment="1">
      <alignment horizontal="right" vertical="center" wrapText="1"/>
    </xf>
    <xf numFmtId="9" fontId="16" fillId="5" borderId="55" xfId="0" applyNumberFormat="1" applyFont="1" applyFill="1" applyBorder="1" applyAlignment="1">
      <alignment horizontal="center" vertical="center"/>
    </xf>
    <xf numFmtId="9" fontId="16" fillId="5" borderId="66" xfId="0" applyNumberFormat="1" applyFont="1" applyFill="1" applyBorder="1" applyAlignment="1">
      <alignment horizontal="center" vertical="center"/>
    </xf>
    <xf numFmtId="9" fontId="16" fillId="0" borderId="55" xfId="0" applyNumberFormat="1" applyFont="1" applyBorder="1" applyAlignment="1">
      <alignment horizontal="center" vertical="center"/>
    </xf>
    <xf numFmtId="9" fontId="16" fillId="0" borderId="66" xfId="0" applyNumberFormat="1" applyFont="1" applyBorder="1" applyAlignment="1">
      <alignment horizontal="center" vertical="center"/>
    </xf>
    <xf numFmtId="3" fontId="16" fillId="4" borderId="14" xfId="0" applyNumberFormat="1" applyFont="1" applyFill="1" applyBorder="1" applyAlignment="1">
      <alignment horizontal="right" vertical="center" wrapText="1"/>
    </xf>
    <xf numFmtId="3" fontId="16" fillId="4" borderId="12" xfId="0" applyNumberFormat="1" applyFont="1" applyFill="1" applyBorder="1" applyAlignment="1">
      <alignment horizontal="right" vertical="center" wrapText="1"/>
    </xf>
    <xf numFmtId="3" fontId="16" fillId="0" borderId="86" xfId="0" applyNumberFormat="1" applyFont="1" applyBorder="1" applyAlignment="1">
      <alignment horizontal="right" vertical="center" wrapText="1"/>
    </xf>
    <xf numFmtId="3" fontId="16" fillId="0" borderId="70" xfId="0" applyNumberFormat="1" applyFont="1" applyBorder="1" applyAlignment="1">
      <alignment horizontal="right" vertical="center" wrapText="1"/>
    </xf>
    <xf numFmtId="3" fontId="16" fillId="0" borderId="14" xfId="0" applyNumberFormat="1" applyFont="1" applyBorder="1" applyAlignment="1">
      <alignment horizontal="right" vertical="center" wrapText="1"/>
    </xf>
    <xf numFmtId="3" fontId="16" fillId="0" borderId="12" xfId="0" applyNumberFormat="1" applyFont="1" applyBorder="1" applyAlignment="1">
      <alignment horizontal="right" vertical="center" wrapText="1"/>
    </xf>
    <xf numFmtId="0" fontId="32" fillId="5" borderId="22" xfId="0" applyFont="1" applyFill="1" applyBorder="1" applyAlignment="1">
      <alignment horizontal="center" vertical="center" wrapText="1"/>
    </xf>
    <xf numFmtId="0" fontId="32" fillId="5" borderId="6" xfId="0" applyFont="1" applyFill="1" applyBorder="1" applyAlignment="1">
      <alignment horizontal="center" vertical="center" wrapText="1"/>
    </xf>
    <xf numFmtId="3" fontId="16" fillId="5" borderId="92" xfId="0" applyNumberFormat="1" applyFont="1" applyFill="1" applyBorder="1" applyAlignment="1">
      <alignment horizontal="right" vertical="center" wrapText="1"/>
    </xf>
    <xf numFmtId="3" fontId="16" fillId="5" borderId="24" xfId="0" applyNumberFormat="1" applyFont="1" applyFill="1" applyBorder="1" applyAlignment="1">
      <alignment horizontal="right" vertical="center" wrapText="1"/>
    </xf>
    <xf numFmtId="3" fontId="16" fillId="5" borderId="72" xfId="0" applyNumberFormat="1" applyFont="1" applyFill="1" applyBorder="1" applyAlignment="1">
      <alignment horizontal="right" vertical="center" wrapText="1"/>
    </xf>
    <xf numFmtId="3" fontId="16" fillId="5" borderId="60" xfId="0" applyNumberFormat="1" applyFont="1" applyFill="1" applyBorder="1" applyAlignment="1">
      <alignment horizontal="right" vertical="center" wrapText="1"/>
    </xf>
    <xf numFmtId="0" fontId="32" fillId="7" borderId="22" xfId="0" applyFont="1" applyFill="1" applyBorder="1" applyAlignment="1">
      <alignment horizontal="center" vertical="center" wrapText="1"/>
    </xf>
    <xf numFmtId="0" fontId="32" fillId="7" borderId="6" xfId="0" applyFont="1" applyFill="1" applyBorder="1" applyAlignment="1">
      <alignment horizontal="center" vertical="center" wrapText="1"/>
    </xf>
    <xf numFmtId="3" fontId="16" fillId="0" borderId="72" xfId="0" applyNumberFormat="1" applyFont="1" applyBorder="1" applyAlignment="1">
      <alignment horizontal="right" vertical="center" wrapText="1"/>
    </xf>
    <xf numFmtId="3" fontId="16" fillId="0" borderId="60" xfId="0" applyNumberFormat="1" applyFont="1" applyBorder="1" applyAlignment="1">
      <alignment horizontal="right" vertical="center" wrapText="1"/>
    </xf>
    <xf numFmtId="3" fontId="16" fillId="0" borderId="92" xfId="0" applyNumberFormat="1" applyFont="1" applyBorder="1" applyAlignment="1">
      <alignment horizontal="right" vertical="center" wrapText="1"/>
    </xf>
    <xf numFmtId="3" fontId="16" fillId="0" borderId="24" xfId="0" applyNumberFormat="1" applyFont="1" applyBorder="1" applyAlignment="1">
      <alignment horizontal="right" vertical="center" wrapText="1"/>
    </xf>
    <xf numFmtId="3" fontId="16" fillId="5" borderId="112" xfId="0" applyNumberFormat="1" applyFont="1" applyFill="1" applyBorder="1" applyAlignment="1">
      <alignment horizontal="right" vertical="center" wrapText="1"/>
    </xf>
    <xf numFmtId="3" fontId="16" fillId="5" borderId="113" xfId="0" applyNumberFormat="1" applyFont="1" applyFill="1" applyBorder="1" applyAlignment="1">
      <alignment horizontal="right" vertical="center" wrapText="1"/>
    </xf>
    <xf numFmtId="0" fontId="32" fillId="5" borderId="24" xfId="0" applyFont="1" applyFill="1" applyBorder="1" applyAlignment="1">
      <alignment horizontal="center" vertical="center" wrapText="1"/>
    </xf>
    <xf numFmtId="0" fontId="32" fillId="5" borderId="11" xfId="0" applyFont="1" applyFill="1" applyBorder="1" applyAlignment="1">
      <alignment horizontal="center" vertical="center" wrapText="1"/>
    </xf>
    <xf numFmtId="3" fontId="16" fillId="5" borderId="43" xfId="0" applyNumberFormat="1" applyFont="1" applyFill="1" applyBorder="1" applyAlignment="1">
      <alignment horizontal="right" vertical="center" wrapText="1"/>
    </xf>
    <xf numFmtId="3" fontId="16" fillId="5" borderId="21" xfId="0" applyNumberFormat="1" applyFont="1" applyFill="1" applyBorder="1" applyAlignment="1">
      <alignment horizontal="right" vertical="center" wrapText="1"/>
    </xf>
    <xf numFmtId="0" fontId="14" fillId="0" borderId="0" xfId="0" applyFont="1" applyAlignment="1">
      <alignment horizontal="center" vertical="center" wrapText="1"/>
    </xf>
    <xf numFmtId="0" fontId="31" fillId="5" borderId="48" xfId="0" applyFont="1" applyFill="1" applyBorder="1" applyAlignment="1">
      <alignment horizontal="center" vertical="center"/>
    </xf>
    <xf numFmtId="0" fontId="31" fillId="5" borderId="12" xfId="0" applyFont="1" applyFill="1" applyBorder="1" applyAlignment="1">
      <alignment horizontal="center" vertical="center"/>
    </xf>
    <xf numFmtId="0" fontId="15" fillId="5" borderId="43" xfId="0" applyFont="1" applyFill="1" applyBorder="1" applyAlignment="1">
      <alignment horizontal="center" vertical="center" wrapText="1"/>
    </xf>
    <xf numFmtId="0" fontId="15" fillId="5" borderId="24" xfId="0" applyFont="1" applyFill="1" applyBorder="1" applyAlignment="1">
      <alignment horizontal="center" vertical="center" wrapText="1"/>
    </xf>
    <xf numFmtId="0" fontId="15" fillId="5" borderId="38" xfId="0" applyFont="1" applyFill="1" applyBorder="1" applyAlignment="1">
      <alignment horizontal="center" vertical="center" wrapText="1"/>
    </xf>
    <xf numFmtId="0" fontId="15" fillId="5" borderId="11" xfId="0" applyFont="1" applyFill="1" applyBorder="1" applyAlignment="1">
      <alignment horizontal="center" vertical="center" wrapText="1"/>
    </xf>
    <xf numFmtId="3" fontId="16" fillId="5" borderId="48" xfId="0" applyNumberFormat="1" applyFont="1" applyFill="1" applyBorder="1" applyAlignment="1">
      <alignment horizontal="right" vertical="center" wrapText="1"/>
    </xf>
    <xf numFmtId="3" fontId="16" fillId="5" borderId="45" xfId="0" applyNumberFormat="1" applyFont="1" applyFill="1" applyBorder="1" applyAlignment="1">
      <alignment horizontal="right" vertical="center" wrapText="1"/>
    </xf>
    <xf numFmtId="0" fontId="31" fillId="5" borderId="38" xfId="0" applyFont="1" applyFill="1" applyBorder="1" applyAlignment="1">
      <alignment horizontal="center" vertical="center" wrapText="1"/>
    </xf>
    <xf numFmtId="0" fontId="31" fillId="5" borderId="11" xfId="0" applyFont="1" applyFill="1" applyBorder="1" applyAlignment="1">
      <alignment horizontal="center" vertical="center" wrapText="1"/>
    </xf>
    <xf numFmtId="0" fontId="31" fillId="5" borderId="39" xfId="0" applyFont="1" applyFill="1" applyBorder="1" applyAlignment="1">
      <alignment horizontal="center" vertical="center" wrapText="1"/>
    </xf>
    <xf numFmtId="0" fontId="31" fillId="5" borderId="10" xfId="0" applyFont="1" applyFill="1" applyBorder="1" applyAlignment="1">
      <alignment horizontal="center" vertical="center" wrapText="1"/>
    </xf>
    <xf numFmtId="0" fontId="15" fillId="5" borderId="45" xfId="0" applyFont="1" applyFill="1" applyBorder="1" applyAlignment="1">
      <alignment horizontal="center" vertical="center" wrapText="1"/>
    </xf>
    <xf numFmtId="0" fontId="15" fillId="5" borderId="23" xfId="0" applyFont="1" applyFill="1" applyBorder="1" applyAlignment="1">
      <alignment horizontal="center" vertical="center" wrapText="1"/>
    </xf>
    <xf numFmtId="0" fontId="15" fillId="5" borderId="41" xfId="0" applyFont="1" applyFill="1" applyBorder="1" applyAlignment="1">
      <alignment horizontal="center" vertical="center" wrapText="1"/>
    </xf>
    <xf numFmtId="0" fontId="15" fillId="5" borderId="47" xfId="0" applyFont="1" applyFill="1" applyBorder="1" applyAlignment="1">
      <alignment horizontal="center" vertical="center" wrapText="1"/>
    </xf>
    <xf numFmtId="3" fontId="17" fillId="0" borderId="15" xfId="0" applyNumberFormat="1" applyFont="1" applyBorder="1" applyAlignment="1">
      <alignment horizontal="center" vertical="center"/>
    </xf>
    <xf numFmtId="3" fontId="17" fillId="0" borderId="11" xfId="0" applyNumberFormat="1" applyFont="1" applyBorder="1" applyAlignment="1">
      <alignment horizontal="center" vertical="center"/>
    </xf>
    <xf numFmtId="49" fontId="32" fillId="7" borderId="22" xfId="0" applyNumberFormat="1" applyFont="1" applyFill="1" applyBorder="1" applyAlignment="1">
      <alignment horizontal="center" vertical="center" wrapText="1"/>
    </xf>
    <xf numFmtId="49" fontId="32" fillId="7" borderId="6" xfId="0" applyNumberFormat="1" applyFont="1" applyFill="1" applyBorder="1" applyAlignment="1">
      <alignment horizontal="center" vertical="center" wrapText="1"/>
    </xf>
    <xf numFmtId="3" fontId="17" fillId="0" borderId="92" xfId="0" applyNumberFormat="1" applyFont="1" applyBorder="1" applyAlignment="1">
      <alignment horizontal="center" vertical="center"/>
    </xf>
    <xf numFmtId="3" fontId="17" fillId="0" borderId="24" xfId="0" applyNumberFormat="1" applyFont="1" applyBorder="1" applyAlignment="1">
      <alignment horizontal="center" vertical="center"/>
    </xf>
    <xf numFmtId="3" fontId="17" fillId="0" borderId="14" xfId="0" applyNumberFormat="1" applyFont="1" applyBorder="1" applyAlignment="1">
      <alignment horizontal="center" vertical="center"/>
    </xf>
    <xf numFmtId="3" fontId="17" fillId="0" borderId="12" xfId="0" applyNumberFormat="1" applyFont="1" applyBorder="1" applyAlignment="1">
      <alignment horizontal="center" vertical="center"/>
    </xf>
    <xf numFmtId="3" fontId="16" fillId="0" borderId="92" xfId="0" applyNumberFormat="1" applyFont="1" applyBorder="1" applyAlignment="1">
      <alignment horizontal="center" vertical="center"/>
    </xf>
    <xf numFmtId="3" fontId="16" fillId="0" borderId="24" xfId="0" applyNumberFormat="1" applyFont="1" applyBorder="1" applyAlignment="1">
      <alignment horizontal="center" vertical="center"/>
    </xf>
    <xf numFmtId="3" fontId="16" fillId="0" borderId="15" xfId="0" applyNumberFormat="1" applyFont="1" applyBorder="1" applyAlignment="1">
      <alignment horizontal="center" vertical="center"/>
    </xf>
    <xf numFmtId="3" fontId="16" fillId="0" borderId="11" xfId="0" applyNumberFormat="1" applyFont="1" applyBorder="1" applyAlignment="1">
      <alignment horizontal="center" vertical="center"/>
    </xf>
    <xf numFmtId="3" fontId="16" fillId="0" borderId="14" xfId="0" applyNumberFormat="1" applyFont="1" applyBorder="1" applyAlignment="1">
      <alignment horizontal="center" vertical="center"/>
    </xf>
    <xf numFmtId="3" fontId="16" fillId="0" borderId="12" xfId="0" applyNumberFormat="1" applyFont="1" applyBorder="1" applyAlignment="1">
      <alignment horizontal="center" vertical="center"/>
    </xf>
    <xf numFmtId="49" fontId="40" fillId="7" borderId="6" xfId="0" applyNumberFormat="1" applyFont="1" applyFill="1" applyBorder="1" applyAlignment="1">
      <alignment horizontal="center" vertical="center" wrapText="1"/>
    </xf>
    <xf numFmtId="3" fontId="15" fillId="5" borderId="48" xfId="0" applyNumberFormat="1" applyFont="1" applyFill="1" applyBorder="1" applyAlignment="1">
      <alignment horizontal="center" vertical="center" wrapText="1"/>
    </xf>
    <xf numFmtId="3" fontId="15" fillId="5" borderId="12" xfId="0" applyNumberFormat="1" applyFont="1" applyFill="1" applyBorder="1" applyAlignment="1">
      <alignment horizontal="center" vertical="center" wrapText="1"/>
    </xf>
    <xf numFmtId="0" fontId="15" fillId="5" borderId="39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3" fontId="15" fillId="5" borderId="38" xfId="0" applyNumberFormat="1" applyFont="1" applyFill="1" applyBorder="1" applyAlignment="1">
      <alignment horizontal="center" vertical="center" wrapText="1"/>
    </xf>
    <xf numFmtId="3" fontId="15" fillId="5" borderId="11" xfId="0" applyNumberFormat="1" applyFont="1" applyFill="1" applyBorder="1" applyAlignment="1">
      <alignment horizontal="center" vertical="center" wrapText="1"/>
    </xf>
    <xf numFmtId="9" fontId="16" fillId="0" borderId="0" xfId="0" applyNumberFormat="1" applyFont="1" applyAlignment="1">
      <alignment horizontal="center" vertical="center"/>
    </xf>
    <xf numFmtId="9" fontId="32" fillId="5" borderId="55" xfId="0" applyNumberFormat="1" applyFont="1" applyFill="1" applyBorder="1" applyAlignment="1">
      <alignment horizontal="center" vertical="center"/>
    </xf>
    <xf numFmtId="9" fontId="32" fillId="5" borderId="57" xfId="0" applyNumberFormat="1" applyFont="1" applyFill="1" applyBorder="1" applyAlignment="1">
      <alignment horizontal="center" vertical="center"/>
    </xf>
    <xf numFmtId="3" fontId="32" fillId="5" borderId="15" xfId="0" applyNumberFormat="1" applyFont="1" applyFill="1" applyBorder="1" applyAlignment="1">
      <alignment horizontal="center" vertical="center" wrapText="1"/>
    </xf>
    <xf numFmtId="3" fontId="32" fillId="5" borderId="9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2" fillId="5" borderId="27" xfId="0" applyFont="1" applyFill="1" applyBorder="1" applyAlignment="1">
      <alignment horizontal="center" vertical="center" wrapText="1"/>
    </xf>
    <xf numFmtId="0" fontId="32" fillId="5" borderId="89" xfId="0" applyFont="1" applyFill="1" applyBorder="1" applyAlignment="1">
      <alignment horizontal="center" vertical="center" wrapText="1"/>
    </xf>
    <xf numFmtId="3" fontId="32" fillId="5" borderId="72" xfId="0" applyNumberFormat="1" applyFont="1" applyFill="1" applyBorder="1" applyAlignment="1">
      <alignment horizontal="center" vertical="center" wrapText="1"/>
    </xf>
    <xf numFmtId="3" fontId="32" fillId="5" borderId="90" xfId="0" applyNumberFormat="1" applyFont="1" applyFill="1" applyBorder="1" applyAlignment="1">
      <alignment horizontal="center" vertical="center" wrapText="1"/>
    </xf>
    <xf numFmtId="0" fontId="15" fillId="5" borderId="48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5" fillId="5" borderId="17" xfId="1" applyFont="1" applyFill="1" applyBorder="1" applyAlignment="1">
      <alignment horizontal="center" vertical="center" wrapText="1"/>
    </xf>
    <xf numFmtId="0" fontId="5" fillId="5" borderId="3" xfId="1" applyFont="1" applyFill="1" applyBorder="1" applyAlignment="1">
      <alignment horizontal="center" vertical="center" wrapText="1"/>
    </xf>
    <xf numFmtId="0" fontId="5" fillId="5" borderId="18" xfId="1" applyFont="1" applyFill="1" applyBorder="1" applyAlignment="1">
      <alignment horizontal="center" vertical="center" wrapText="1"/>
    </xf>
    <xf numFmtId="0" fontId="5" fillId="5" borderId="4" xfId="1" applyFont="1" applyFill="1" applyBorder="1" applyAlignment="1">
      <alignment horizontal="center" vertical="center" wrapText="1"/>
    </xf>
    <xf numFmtId="0" fontId="1" fillId="5" borderId="39" xfId="0" applyFont="1" applyFill="1" applyBorder="1" applyAlignment="1">
      <alignment horizontal="center" vertical="center" wrapText="1"/>
    </xf>
    <xf numFmtId="0" fontId="1" fillId="5" borderId="31" xfId="0" applyFont="1" applyFill="1" applyBorder="1" applyAlignment="1">
      <alignment horizontal="center" vertical="center" wrapText="1"/>
    </xf>
    <xf numFmtId="0" fontId="1" fillId="5" borderId="38" xfId="0" applyFont="1" applyFill="1" applyBorder="1" applyAlignment="1">
      <alignment horizontal="center" vertical="center" wrapText="1"/>
    </xf>
    <xf numFmtId="0" fontId="1" fillId="5" borderId="25" xfId="0" applyFont="1" applyFill="1" applyBorder="1" applyAlignment="1">
      <alignment horizontal="center" vertical="center" wrapText="1"/>
    </xf>
    <xf numFmtId="0" fontId="1" fillId="5" borderId="41" xfId="0" applyFont="1" applyFill="1" applyBorder="1" applyAlignment="1">
      <alignment horizontal="center" vertical="center" wrapText="1"/>
    </xf>
    <xf numFmtId="0" fontId="1" fillId="5" borderId="47" xfId="0" applyFont="1" applyFill="1" applyBorder="1" applyAlignment="1">
      <alignment horizontal="center" vertical="center" wrapText="1"/>
    </xf>
    <xf numFmtId="0" fontId="1" fillId="5" borderId="45" xfId="0" applyFont="1" applyFill="1" applyBorder="1" applyAlignment="1">
      <alignment horizontal="center" vertical="center" wrapText="1"/>
    </xf>
    <xf numFmtId="0" fontId="1" fillId="5" borderId="46" xfId="0" applyFont="1" applyFill="1" applyBorder="1" applyAlignment="1">
      <alignment horizontal="center" vertical="center" wrapText="1"/>
    </xf>
    <xf numFmtId="3" fontId="11" fillId="0" borderId="61" xfId="0" applyNumberFormat="1" applyFont="1" applyBorder="1" applyAlignment="1">
      <alignment horizontal="center"/>
    </xf>
    <xf numFmtId="3" fontId="11" fillId="0" borderId="30" xfId="0" applyNumberFormat="1" applyFont="1" applyBorder="1" applyAlignment="1">
      <alignment horizontal="center"/>
    </xf>
    <xf numFmtId="3" fontId="11" fillId="0" borderId="69" xfId="0" applyNumberFormat="1" applyFont="1" applyBorder="1" applyAlignment="1">
      <alignment horizontal="center"/>
    </xf>
    <xf numFmtId="3" fontId="11" fillId="0" borderId="28" xfId="0" applyNumberFormat="1" applyFont="1" applyBorder="1" applyAlignment="1">
      <alignment horizontal="center"/>
    </xf>
    <xf numFmtId="3" fontId="11" fillId="0" borderId="73" xfId="0" applyNumberFormat="1" applyFont="1" applyBorder="1" applyAlignment="1">
      <alignment horizontal="center"/>
    </xf>
    <xf numFmtId="3" fontId="11" fillId="0" borderId="71" xfId="0" applyNumberFormat="1" applyFont="1" applyBorder="1" applyAlignment="1">
      <alignment horizontal="center"/>
    </xf>
    <xf numFmtId="3" fontId="5" fillId="0" borderId="28" xfId="0" applyNumberFormat="1" applyFont="1" applyBorder="1" applyAlignment="1">
      <alignment horizontal="center"/>
    </xf>
    <xf numFmtId="3" fontId="5" fillId="0" borderId="73" xfId="0" applyNumberFormat="1" applyFont="1" applyBorder="1" applyAlignment="1">
      <alignment horizontal="center"/>
    </xf>
    <xf numFmtId="3" fontId="5" fillId="0" borderId="71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3" fontId="5" fillId="0" borderId="75" xfId="0" applyNumberFormat="1" applyFont="1" applyBorder="1" applyAlignment="1">
      <alignment horizontal="center"/>
    </xf>
    <xf numFmtId="3" fontId="11" fillId="0" borderId="75" xfId="0" applyNumberFormat="1" applyFont="1" applyBorder="1" applyAlignment="1">
      <alignment horizontal="center"/>
    </xf>
    <xf numFmtId="0" fontId="14" fillId="5" borderId="52" xfId="0" applyFont="1" applyFill="1" applyBorder="1" applyAlignment="1">
      <alignment horizontal="center" vertical="center" wrapText="1"/>
    </xf>
    <xf numFmtId="0" fontId="14" fillId="5" borderId="61" xfId="0" applyFont="1" applyFill="1" applyBorder="1" applyAlignment="1">
      <alignment horizontal="center" vertical="center" wrapText="1"/>
    </xf>
    <xf numFmtId="0" fontId="14" fillId="5" borderId="50" xfId="0" applyFont="1" applyFill="1" applyBorder="1" applyAlignment="1">
      <alignment horizontal="center" vertical="center" wrapText="1"/>
    </xf>
    <xf numFmtId="0" fontId="14" fillId="5" borderId="21" xfId="0" applyFont="1" applyFill="1" applyBorder="1" applyAlignment="1">
      <alignment horizontal="center" vertical="center" wrapText="1"/>
    </xf>
    <xf numFmtId="0" fontId="14" fillId="5" borderId="45" xfId="0" applyFont="1" applyFill="1" applyBorder="1" applyAlignment="1">
      <alignment horizontal="center" vertical="center" wrapText="1"/>
    </xf>
    <xf numFmtId="0" fontId="14" fillId="5" borderId="59" xfId="0" applyFont="1" applyFill="1" applyBorder="1" applyAlignment="1">
      <alignment horizontal="center" vertical="center" wrapText="1"/>
    </xf>
    <xf numFmtId="0" fontId="14" fillId="5" borderId="64" xfId="0" applyFont="1" applyFill="1" applyBorder="1" applyAlignment="1">
      <alignment horizontal="center" vertical="center" wrapText="1"/>
    </xf>
    <xf numFmtId="0" fontId="14" fillId="5" borderId="46" xfId="0" applyFont="1" applyFill="1" applyBorder="1" applyAlignment="1">
      <alignment horizontal="center" vertical="center" wrapText="1"/>
    </xf>
    <xf numFmtId="3" fontId="5" fillId="0" borderId="52" xfId="0" applyNumberFormat="1" applyFont="1" applyBorder="1" applyAlignment="1">
      <alignment horizontal="center" vertical="center" wrapText="1"/>
    </xf>
    <xf numFmtId="3" fontId="5" fillId="0" borderId="41" xfId="0" applyNumberFormat="1" applyFont="1" applyBorder="1" applyAlignment="1">
      <alignment horizontal="center" vertical="center" wrapText="1"/>
    </xf>
    <xf numFmtId="3" fontId="5" fillId="0" borderId="47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3" fontId="11" fillId="0" borderId="75" xfId="0" applyNumberFormat="1" applyFont="1" applyBorder="1" applyAlignment="1">
      <alignment horizontal="center" vertical="center" wrapText="1"/>
    </xf>
    <xf numFmtId="3" fontId="11" fillId="0" borderId="73" xfId="0" applyNumberFormat="1" applyFont="1" applyBorder="1" applyAlignment="1">
      <alignment horizontal="center" vertical="center" wrapText="1"/>
    </xf>
    <xf numFmtId="3" fontId="11" fillId="0" borderId="71" xfId="0" applyNumberFormat="1" applyFont="1" applyBorder="1" applyAlignment="1">
      <alignment horizontal="center" vertical="center" wrapText="1"/>
    </xf>
    <xf numFmtId="49" fontId="5" fillId="5" borderId="50" xfId="0" applyNumberFormat="1" applyFont="1" applyFill="1" applyBorder="1" applyAlignment="1">
      <alignment horizontal="center" vertical="center"/>
    </xf>
    <xf numFmtId="49" fontId="5" fillId="5" borderId="59" xfId="0" applyNumberFormat="1" applyFont="1" applyFill="1" applyBorder="1" applyAlignment="1">
      <alignment horizontal="center" vertical="center"/>
    </xf>
    <xf numFmtId="0" fontId="5" fillId="5" borderId="58" xfId="0" applyFont="1" applyFill="1" applyBorder="1" applyAlignment="1">
      <alignment horizontal="center" vertical="center"/>
    </xf>
    <xf numFmtId="0" fontId="5" fillId="5" borderId="57" xfId="0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7" fillId="5" borderId="49" xfId="0" applyFont="1" applyFill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center"/>
    </xf>
    <xf numFmtId="0" fontId="14" fillId="0" borderId="0" xfId="0" applyFont="1" applyAlignment="1">
      <alignment horizontal="center" wrapText="1"/>
    </xf>
    <xf numFmtId="0" fontId="16" fillId="5" borderId="50" xfId="0" applyFont="1" applyFill="1" applyBorder="1" applyAlignment="1">
      <alignment horizontal="center" wrapText="1"/>
    </xf>
    <xf numFmtId="0" fontId="16" fillId="5" borderId="45" xfId="0" applyFont="1" applyFill="1" applyBorder="1" applyAlignment="1">
      <alignment horizontal="center" wrapText="1"/>
    </xf>
    <xf numFmtId="0" fontId="16" fillId="5" borderId="59" xfId="0" applyFont="1" applyFill="1" applyBorder="1" applyAlignment="1">
      <alignment horizontal="center" wrapText="1"/>
    </xf>
    <xf numFmtId="0" fontId="16" fillId="5" borderId="46" xfId="0" applyFont="1" applyFill="1" applyBorder="1" applyAlignment="1">
      <alignment horizontal="center" wrapText="1"/>
    </xf>
    <xf numFmtId="0" fontId="6" fillId="5" borderId="62" xfId="0" applyFont="1" applyFill="1" applyBorder="1" applyAlignment="1">
      <alignment horizontal="center" vertical="center" wrapText="1"/>
    </xf>
    <xf numFmtId="0" fontId="6" fillId="5" borderId="63" xfId="0" applyFont="1" applyFill="1" applyBorder="1" applyAlignment="1">
      <alignment horizontal="center" vertical="center" wrapText="1"/>
    </xf>
    <xf numFmtId="0" fontId="7" fillId="5" borderId="49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wrapText="1"/>
    </xf>
    <xf numFmtId="0" fontId="7" fillId="0" borderId="0" xfId="0" applyFont="1" applyAlignment="1">
      <alignment horizontal="left" vertical="top" wrapText="1"/>
    </xf>
    <xf numFmtId="0" fontId="6" fillId="5" borderId="58" xfId="0" applyFont="1" applyFill="1" applyBorder="1" applyAlignment="1">
      <alignment horizontal="center" vertical="center" wrapText="1"/>
    </xf>
    <xf numFmtId="0" fontId="6" fillId="5" borderId="57" xfId="0" applyFont="1" applyFill="1" applyBorder="1" applyAlignment="1">
      <alignment horizontal="center" vertical="center" wrapText="1"/>
    </xf>
    <xf numFmtId="0" fontId="14" fillId="5" borderId="62" xfId="0" applyFont="1" applyFill="1" applyBorder="1" applyAlignment="1">
      <alignment horizontal="center" vertical="center" wrapText="1"/>
    </xf>
    <xf numFmtId="0" fontId="14" fillId="5" borderId="20" xfId="0" applyFont="1" applyFill="1" applyBorder="1" applyAlignment="1">
      <alignment horizontal="center" vertical="center" wrapText="1"/>
    </xf>
    <xf numFmtId="0" fontId="14" fillId="5" borderId="6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2" fontId="14" fillId="5" borderId="50" xfId="0" applyNumberFormat="1" applyFont="1" applyFill="1" applyBorder="1" applyAlignment="1">
      <alignment horizontal="center" vertical="center" wrapText="1"/>
    </xf>
    <xf numFmtId="2" fontId="14" fillId="5" borderId="21" xfId="0" applyNumberFormat="1" applyFont="1" applyFill="1" applyBorder="1" applyAlignment="1">
      <alignment horizontal="center" vertical="center" wrapText="1"/>
    </xf>
    <xf numFmtId="2" fontId="14" fillId="5" borderId="45" xfId="0" applyNumberFormat="1" applyFont="1" applyFill="1" applyBorder="1" applyAlignment="1">
      <alignment horizontal="center" vertical="center" wrapText="1"/>
    </xf>
    <xf numFmtId="0" fontId="6" fillId="5" borderId="58" xfId="0" applyFont="1" applyFill="1" applyBorder="1" applyAlignment="1">
      <alignment horizontal="center" vertical="center"/>
    </xf>
    <xf numFmtId="0" fontId="6" fillId="5" borderId="57" xfId="0" applyFont="1" applyFill="1" applyBorder="1" applyAlignment="1">
      <alignment horizontal="center" vertical="center"/>
    </xf>
    <xf numFmtId="0" fontId="6" fillId="5" borderId="62" xfId="0" applyFont="1" applyFill="1" applyBorder="1" applyAlignment="1">
      <alignment horizontal="right" vertical="center" wrapText="1"/>
    </xf>
    <xf numFmtId="0" fontId="6" fillId="5" borderId="20" xfId="0" applyFont="1" applyFill="1" applyBorder="1" applyAlignment="1">
      <alignment horizontal="right" vertical="center" wrapText="1"/>
    </xf>
    <xf numFmtId="0" fontId="6" fillId="5" borderId="63" xfId="0" applyFont="1" applyFill="1" applyBorder="1" applyAlignment="1">
      <alignment horizontal="right" vertical="center" wrapText="1"/>
    </xf>
    <xf numFmtId="0" fontId="16" fillId="0" borderId="0" xfId="0" applyFont="1" applyAlignment="1">
      <alignment horizontal="left" vertical="top" wrapText="1"/>
    </xf>
    <xf numFmtId="0" fontId="24" fillId="5" borderId="48" xfId="0" applyFont="1" applyFill="1" applyBorder="1" applyAlignment="1">
      <alignment horizontal="center" vertical="center" wrapText="1"/>
    </xf>
    <xf numFmtId="0" fontId="24" fillId="5" borderId="49" xfId="0" applyFont="1" applyFill="1" applyBorder="1" applyAlignment="1">
      <alignment horizontal="center" vertical="center" wrapText="1"/>
    </xf>
    <xf numFmtId="0" fontId="24" fillId="5" borderId="12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17" fillId="5" borderId="42" xfId="0" applyFont="1" applyFill="1" applyBorder="1" applyAlignment="1">
      <alignment horizontal="center" vertical="center" wrapText="1"/>
    </xf>
    <xf numFmtId="0" fontId="17" fillId="5" borderId="44" xfId="0" applyFont="1" applyFill="1" applyBorder="1" applyAlignment="1">
      <alignment horizontal="center" vertical="center" wrapText="1"/>
    </xf>
    <xf numFmtId="0" fontId="17" fillId="5" borderId="39" xfId="0" applyFont="1" applyFill="1" applyBorder="1" applyAlignment="1">
      <alignment horizontal="center" vertical="center" wrapText="1"/>
    </xf>
    <xf numFmtId="0" fontId="17" fillId="5" borderId="3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5" fillId="5" borderId="17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7" fillId="5" borderId="40" xfId="0" applyFont="1" applyFill="1" applyBorder="1" applyAlignment="1">
      <alignment horizontal="center" vertical="center" wrapText="1"/>
    </xf>
    <xf numFmtId="0" fontId="17" fillId="5" borderId="33" xfId="0" applyFont="1" applyFill="1" applyBorder="1" applyAlignment="1">
      <alignment horizontal="center" vertical="center" wrapText="1"/>
    </xf>
    <xf numFmtId="0" fontId="15" fillId="5" borderId="25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165" fontId="19" fillId="0" borderId="48" xfId="0" applyNumberFormat="1" applyFont="1" applyBorder="1" applyAlignment="1">
      <alignment horizontal="center" vertical="center"/>
    </xf>
    <xf numFmtId="165" fontId="19" fillId="0" borderId="49" xfId="0" applyNumberFormat="1" applyFont="1" applyBorder="1" applyAlignment="1">
      <alignment horizontal="center" vertical="center"/>
    </xf>
    <xf numFmtId="165" fontId="19" fillId="0" borderId="16" xfId="0" applyNumberFormat="1" applyFont="1" applyBorder="1" applyAlignment="1">
      <alignment horizontal="center" vertical="center"/>
    </xf>
    <xf numFmtId="0" fontId="6" fillId="4" borderId="58" xfId="0" applyFont="1" applyFill="1" applyBorder="1" applyAlignment="1">
      <alignment horizontal="center" vertical="center" wrapText="1"/>
    </xf>
    <xf numFmtId="0" fontId="6" fillId="4" borderId="56" xfId="0" applyFont="1" applyFill="1" applyBorder="1" applyAlignment="1">
      <alignment horizontal="center" vertical="center" wrapText="1"/>
    </xf>
    <xf numFmtId="0" fontId="6" fillId="4" borderId="57" xfId="0" applyFont="1" applyFill="1" applyBorder="1" applyAlignment="1">
      <alignment horizontal="center" vertical="center" wrapText="1"/>
    </xf>
    <xf numFmtId="3" fontId="19" fillId="0" borderId="58" xfId="0" applyNumberFormat="1" applyFont="1" applyBorder="1" applyAlignment="1">
      <alignment horizontal="center" vertical="center" wrapText="1"/>
    </xf>
    <xf numFmtId="3" fontId="19" fillId="0" borderId="56" xfId="0" applyNumberFormat="1" applyFont="1" applyBorder="1" applyAlignment="1">
      <alignment horizontal="center" vertical="center" wrapText="1"/>
    </xf>
    <xf numFmtId="3" fontId="19" fillId="0" borderId="57" xfId="0" applyNumberFormat="1" applyFont="1" applyBorder="1" applyAlignment="1">
      <alignment horizontal="center" vertical="center" wrapText="1"/>
    </xf>
    <xf numFmtId="9" fontId="19" fillId="0" borderId="48" xfId="2" applyFont="1" applyBorder="1" applyAlignment="1">
      <alignment horizontal="center" vertical="center"/>
    </xf>
    <xf numFmtId="9" fontId="19" fillId="0" borderId="49" xfId="2" applyFont="1" applyBorder="1" applyAlignment="1">
      <alignment horizontal="center" vertical="center"/>
    </xf>
    <xf numFmtId="9" fontId="19" fillId="0" borderId="16" xfId="2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 wrapText="1"/>
    </xf>
    <xf numFmtId="0" fontId="6" fillId="5" borderId="56" xfId="0" applyFont="1" applyFill="1" applyBorder="1" applyAlignment="1">
      <alignment horizontal="center" vertical="center" wrapText="1"/>
    </xf>
    <xf numFmtId="4" fontId="2" fillId="4" borderId="58" xfId="0" applyNumberFormat="1" applyFont="1" applyFill="1" applyBorder="1" applyAlignment="1">
      <alignment horizontal="center" vertical="center" wrapText="1"/>
    </xf>
    <xf numFmtId="0" fontId="2" fillId="4" borderId="56" xfId="0" applyFont="1" applyFill="1" applyBorder="1" applyAlignment="1">
      <alignment horizontal="center" vertical="center" wrapText="1"/>
    </xf>
    <xf numFmtId="0" fontId="2" fillId="4" borderId="57" xfId="0" applyFont="1" applyFill="1" applyBorder="1" applyAlignment="1">
      <alignment horizontal="center" vertical="center" wrapText="1"/>
    </xf>
    <xf numFmtId="0" fontId="6" fillId="4" borderId="40" xfId="0" applyFont="1" applyFill="1" applyBorder="1" applyAlignment="1">
      <alignment horizontal="center" vertical="center"/>
    </xf>
    <xf numFmtId="0" fontId="6" fillId="4" borderId="41" xfId="0" applyFont="1" applyFill="1" applyBorder="1" applyAlignment="1">
      <alignment horizontal="center" vertical="center"/>
    </xf>
    <xf numFmtId="0" fontId="6" fillId="4" borderId="47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6" fillId="4" borderId="73" xfId="0" applyFont="1" applyFill="1" applyBorder="1" applyAlignment="1">
      <alignment horizontal="center" vertical="center"/>
    </xf>
    <xf numFmtId="0" fontId="6" fillId="4" borderId="71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30" xfId="0" applyFont="1" applyFill="1" applyBorder="1" applyAlignment="1">
      <alignment horizontal="center" vertical="center"/>
    </xf>
    <xf numFmtId="0" fontId="6" fillId="4" borderId="69" xfId="0" applyFont="1" applyFill="1" applyBorder="1" applyAlignment="1">
      <alignment horizontal="center" vertical="center"/>
    </xf>
    <xf numFmtId="0" fontId="2" fillId="4" borderId="40" xfId="0" applyFont="1" applyFill="1" applyBorder="1" applyAlignment="1">
      <alignment horizontal="center" vertical="center"/>
    </xf>
    <xf numFmtId="0" fontId="2" fillId="4" borderId="41" xfId="0" applyFont="1" applyFill="1" applyBorder="1" applyAlignment="1">
      <alignment horizontal="center" vertical="center"/>
    </xf>
    <xf numFmtId="0" fontId="2" fillId="4" borderId="47" xfId="0" applyFont="1" applyFill="1" applyBorder="1" applyAlignment="1">
      <alignment horizontal="center" vertical="center"/>
    </xf>
    <xf numFmtId="3" fontId="19" fillId="0" borderId="38" xfId="0" applyNumberFormat="1" applyFont="1" applyBorder="1" applyAlignment="1">
      <alignment horizontal="center" vertical="center" wrapText="1"/>
    </xf>
    <xf numFmtId="3" fontId="19" fillId="0" borderId="37" xfId="0" applyNumberFormat="1" applyFont="1" applyBorder="1" applyAlignment="1">
      <alignment horizontal="center" vertical="center" wrapText="1"/>
    </xf>
    <xf numFmtId="3" fontId="19" fillId="0" borderId="25" xfId="0" applyNumberFormat="1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/>
    </xf>
    <xf numFmtId="0" fontId="19" fillId="0" borderId="73" xfId="0" applyFont="1" applyBorder="1" applyAlignment="1">
      <alignment horizontal="center" vertical="center"/>
    </xf>
    <xf numFmtId="0" fontId="19" fillId="0" borderId="71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/>
    </xf>
    <xf numFmtId="0" fontId="19" fillId="0" borderId="40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 wrapText="1"/>
    </xf>
    <xf numFmtId="0" fontId="6" fillId="5" borderId="42" xfId="0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/>
    </xf>
    <xf numFmtId="0" fontId="6" fillId="5" borderId="45" xfId="0" applyFont="1" applyFill="1" applyBorder="1" applyAlignment="1">
      <alignment horizontal="center" vertical="center"/>
    </xf>
    <xf numFmtId="0" fontId="6" fillId="5" borderId="50" xfId="0" applyFont="1" applyFill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center" vertical="center" wrapText="1"/>
    </xf>
    <xf numFmtId="0" fontId="6" fillId="5" borderId="45" xfId="0" applyFont="1" applyFill="1" applyBorder="1" applyAlignment="1">
      <alignment horizontal="center" vertical="center" wrapText="1"/>
    </xf>
    <xf numFmtId="0" fontId="6" fillId="5" borderId="59" xfId="0" applyFont="1" applyFill="1" applyBorder="1" applyAlignment="1">
      <alignment horizontal="center" vertical="center" wrapText="1"/>
    </xf>
    <xf numFmtId="0" fontId="6" fillId="5" borderId="64" xfId="0" applyFont="1" applyFill="1" applyBorder="1" applyAlignment="1">
      <alignment horizontal="center" vertical="center" wrapText="1"/>
    </xf>
    <xf numFmtId="0" fontId="6" fillId="5" borderId="46" xfId="0" applyFont="1" applyFill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left" vertical="center"/>
    </xf>
    <xf numFmtId="0" fontId="6" fillId="0" borderId="0" xfId="0" applyFont="1" applyAlignment="1">
      <alignment horizontal="center" vertical="top"/>
    </xf>
    <xf numFmtId="0" fontId="19" fillId="0" borderId="38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/>
    </xf>
    <xf numFmtId="0" fontId="6" fillId="5" borderId="63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 wrapText="1"/>
    </xf>
    <xf numFmtId="9" fontId="2" fillId="4" borderId="58" xfId="0" applyNumberFormat="1" applyFont="1" applyFill="1" applyBorder="1" applyAlignment="1">
      <alignment horizontal="center" vertical="center" wrapText="1"/>
    </xf>
    <xf numFmtId="14" fontId="2" fillId="4" borderId="58" xfId="0" applyNumberFormat="1" applyFont="1" applyFill="1" applyBorder="1" applyAlignment="1">
      <alignment horizontal="center" vertical="center" wrapText="1"/>
    </xf>
    <xf numFmtId="0" fontId="2" fillId="4" borderId="58" xfId="0" applyFont="1" applyFill="1" applyBorder="1" applyAlignment="1">
      <alignment horizontal="center" vertical="center" wrapText="1"/>
    </xf>
    <xf numFmtId="0" fontId="2" fillId="4" borderId="48" xfId="0" applyFont="1" applyFill="1" applyBorder="1" applyAlignment="1">
      <alignment horizontal="center" vertical="center" wrapText="1"/>
    </xf>
    <xf numFmtId="0" fontId="2" fillId="4" borderId="49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38" xfId="0" applyFont="1" applyFill="1" applyBorder="1" applyAlignment="1">
      <alignment horizontal="center" vertical="center" wrapText="1"/>
    </xf>
    <xf numFmtId="0" fontId="2" fillId="4" borderId="37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6" fillId="0" borderId="53" xfId="0" applyFont="1" applyBorder="1" applyAlignment="1">
      <alignment horizontal="center" wrapText="1" shrinkToFit="1"/>
    </xf>
    <xf numFmtId="0" fontId="6" fillId="0" borderId="54" xfId="0" applyFont="1" applyBorder="1" applyAlignment="1">
      <alignment horizontal="center" wrapText="1" shrinkToFit="1"/>
    </xf>
    <xf numFmtId="0" fontId="6" fillId="0" borderId="39" xfId="0" applyFont="1" applyBorder="1" applyAlignment="1">
      <alignment horizontal="center" vertical="center" wrapText="1" shrinkToFit="1"/>
    </xf>
    <xf numFmtId="0" fontId="6" fillId="0" borderId="31" xfId="0" applyFont="1" applyBorder="1" applyAlignment="1">
      <alignment horizontal="center" vertical="center" wrapText="1" shrinkToFit="1"/>
    </xf>
    <xf numFmtId="0" fontId="6" fillId="0" borderId="1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6" fillId="5" borderId="59" xfId="0" applyFont="1" applyFill="1" applyBorder="1" applyAlignment="1">
      <alignment horizontal="right"/>
    </xf>
    <xf numFmtId="0" fontId="6" fillId="5" borderId="64" xfId="0" applyFont="1" applyFill="1" applyBorder="1" applyAlignment="1">
      <alignment horizontal="right"/>
    </xf>
    <xf numFmtId="0" fontId="8" fillId="5" borderId="62" xfId="0" applyFont="1" applyFill="1" applyBorder="1" applyAlignment="1">
      <alignment horizontal="right"/>
    </xf>
    <xf numFmtId="0" fontId="8" fillId="5" borderId="20" xfId="0" applyFont="1" applyFill="1" applyBorder="1" applyAlignment="1">
      <alignment horizontal="right"/>
    </xf>
    <xf numFmtId="0" fontId="8" fillId="5" borderId="59" xfId="0" applyFont="1" applyFill="1" applyBorder="1" applyAlignment="1">
      <alignment horizontal="right"/>
    </xf>
    <xf numFmtId="0" fontId="8" fillId="5" borderId="64" xfId="0" applyFont="1" applyFill="1" applyBorder="1" applyAlignment="1">
      <alignment horizontal="right"/>
    </xf>
    <xf numFmtId="0" fontId="6" fillId="0" borderId="80" xfId="0" applyFont="1" applyBorder="1" applyAlignment="1">
      <alignment horizontal="left"/>
    </xf>
    <xf numFmtId="0" fontId="6" fillId="0" borderId="78" xfId="0" applyFont="1" applyBorder="1" applyAlignment="1">
      <alignment horizontal="left"/>
    </xf>
    <xf numFmtId="0" fontId="6" fillId="0" borderId="81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30" xfId="0" applyFont="1" applyBorder="1" applyAlignment="1">
      <alignment horizontal="left"/>
    </xf>
    <xf numFmtId="0" fontId="12" fillId="0" borderId="58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12" fillId="0" borderId="55" xfId="0" applyFont="1" applyBorder="1" applyAlignment="1">
      <alignment horizontal="center" vertical="center" wrapText="1"/>
    </xf>
    <xf numFmtId="0" fontId="12" fillId="0" borderId="56" xfId="0" applyFont="1" applyBorder="1" applyAlignment="1">
      <alignment horizontal="center" vertical="center" wrapText="1"/>
    </xf>
    <xf numFmtId="0" fontId="12" fillId="0" borderId="57" xfId="0" applyFont="1" applyBorder="1" applyAlignment="1">
      <alignment horizontal="center" vertical="center" wrapText="1"/>
    </xf>
    <xf numFmtId="0" fontId="12" fillId="0" borderId="50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39" fillId="8" borderId="94" xfId="0" applyFont="1" applyFill="1" applyBorder="1" applyAlignment="1">
      <alignment horizontal="center" vertical="center"/>
    </xf>
    <xf numFmtId="0" fontId="39" fillId="8" borderId="95" xfId="0" applyFont="1" applyFill="1" applyBorder="1" applyAlignment="1">
      <alignment horizontal="center" vertical="center"/>
    </xf>
    <xf numFmtId="0" fontId="39" fillId="8" borderId="96" xfId="0" applyFont="1" applyFill="1" applyBorder="1" applyAlignment="1">
      <alignment horizontal="center" vertical="center"/>
    </xf>
    <xf numFmtId="0" fontId="36" fillId="0" borderId="0" xfId="0" applyFont="1" applyAlignment="1">
      <alignment horizontal="center"/>
    </xf>
    <xf numFmtId="0" fontId="35" fillId="8" borderId="93" xfId="0" applyFont="1" applyFill="1" applyBorder="1" applyAlignment="1">
      <alignment horizontal="center" vertical="center" wrapText="1"/>
    </xf>
    <xf numFmtId="0" fontId="35" fillId="8" borderId="97" xfId="0" applyFont="1" applyFill="1" applyBorder="1" applyAlignment="1">
      <alignment horizontal="center" vertical="center" wrapText="1"/>
    </xf>
    <xf numFmtId="0" fontId="35" fillId="8" borderId="93" xfId="0" applyFont="1" applyFill="1" applyBorder="1" applyAlignment="1">
      <alignment horizontal="left" vertical="center" wrapText="1"/>
    </xf>
    <xf numFmtId="0" fontId="35" fillId="8" borderId="97" xfId="0" applyFont="1" applyFill="1" applyBorder="1" applyAlignment="1">
      <alignment horizontal="left" vertical="center" wrapText="1"/>
    </xf>
    <xf numFmtId="0" fontId="35" fillId="8" borderId="94" xfId="0" applyFont="1" applyFill="1" applyBorder="1" applyAlignment="1">
      <alignment horizontal="center" vertical="center"/>
    </xf>
    <xf numFmtId="0" fontId="35" fillId="8" borderId="95" xfId="0" applyFont="1" applyFill="1" applyBorder="1" applyAlignment="1">
      <alignment vertical="center"/>
    </xf>
    <xf numFmtId="0" fontId="35" fillId="8" borderId="96" xfId="0" applyFont="1" applyFill="1" applyBorder="1" applyAlignment="1">
      <alignment vertical="center"/>
    </xf>
    <xf numFmtId="0" fontId="19" fillId="0" borderId="0" xfId="0" applyFont="1" applyAlignment="1">
      <alignment horizontal="left" vertical="top" wrapText="1"/>
    </xf>
    <xf numFmtId="49" fontId="16" fillId="0" borderId="77" xfId="0" applyNumberFormat="1" applyFont="1" applyBorder="1" applyAlignment="1">
      <alignment horizontal="left" vertical="center" wrapText="1"/>
    </xf>
    <xf numFmtId="49" fontId="16" fillId="0" borderId="72" xfId="0" applyNumberFormat="1" applyFont="1" applyBorder="1" applyAlignment="1">
      <alignment horizontal="left" vertical="center" wrapText="1"/>
    </xf>
    <xf numFmtId="49" fontId="16" fillId="0" borderId="86" xfId="0" applyNumberFormat="1" applyFont="1" applyBorder="1" applyAlignment="1">
      <alignment horizontal="left" vertical="center" wrapText="1"/>
    </xf>
    <xf numFmtId="49" fontId="16" fillId="0" borderId="61" xfId="0" applyNumberFormat="1" applyFont="1" applyBorder="1" applyAlignment="1">
      <alignment horizontal="left" vertical="center" wrapText="1"/>
    </xf>
    <xf numFmtId="49" fontId="16" fillId="0" borderId="30" xfId="0" applyNumberFormat="1" applyFont="1" applyBorder="1" applyAlignment="1">
      <alignment horizontal="left" vertical="center" wrapText="1"/>
    </xf>
    <xf numFmtId="49" fontId="16" fillId="0" borderId="69" xfId="0" applyNumberFormat="1" applyFont="1" applyBorder="1" applyAlignment="1">
      <alignment horizontal="left" vertical="center" wrapText="1"/>
    </xf>
    <xf numFmtId="3" fontId="6" fillId="4" borderId="0" xfId="0" applyNumberFormat="1" applyFont="1" applyFill="1" applyAlignment="1">
      <alignment horizontal="center" vertical="center"/>
    </xf>
    <xf numFmtId="0" fontId="6" fillId="5" borderId="62" xfId="0" applyFont="1" applyFill="1" applyBorder="1" applyAlignment="1">
      <alignment horizontal="center" vertical="center"/>
    </xf>
    <xf numFmtId="49" fontId="16" fillId="0" borderId="50" xfId="0" applyNumberFormat="1" applyFont="1" applyBorder="1" applyAlignment="1">
      <alignment horizontal="left" vertical="center" wrapText="1"/>
    </xf>
    <xf numFmtId="49" fontId="16" fillId="0" borderId="21" xfId="0" applyNumberFormat="1" applyFont="1" applyBorder="1" applyAlignment="1">
      <alignment horizontal="left" vertical="center" wrapText="1"/>
    </xf>
    <xf numFmtId="49" fontId="16" fillId="0" borderId="45" xfId="0" applyNumberFormat="1" applyFont="1" applyBorder="1" applyAlignment="1">
      <alignment horizontal="left" vertical="center" wrapText="1"/>
    </xf>
    <xf numFmtId="49" fontId="16" fillId="0" borderId="75" xfId="0" applyNumberFormat="1" applyFont="1" applyBorder="1" applyAlignment="1">
      <alignment horizontal="left" vertical="center" wrapText="1"/>
    </xf>
    <xf numFmtId="49" fontId="16" fillId="0" borderId="73" xfId="0" applyNumberFormat="1" applyFont="1" applyBorder="1" applyAlignment="1">
      <alignment horizontal="left" vertical="center" wrapText="1"/>
    </xf>
    <xf numFmtId="49" fontId="16" fillId="0" borderId="71" xfId="0" applyNumberFormat="1" applyFont="1" applyBorder="1" applyAlignment="1">
      <alignment horizontal="left" vertical="center" wrapText="1"/>
    </xf>
    <xf numFmtId="49" fontId="16" fillId="0" borderId="51" xfId="0" applyNumberFormat="1" applyFont="1" applyBorder="1" applyAlignment="1">
      <alignment horizontal="left" vertical="center" wrapText="1"/>
    </xf>
    <xf numFmtId="49" fontId="16" fillId="0" borderId="0" xfId="0" applyNumberFormat="1" applyFont="1" applyAlignment="1">
      <alignment horizontal="left" vertical="center" wrapText="1"/>
    </xf>
    <xf numFmtId="49" fontId="16" fillId="0" borderId="23" xfId="0" applyNumberFormat="1" applyFont="1" applyBorder="1" applyAlignment="1">
      <alignment horizontal="left" vertical="center" wrapText="1"/>
    </xf>
    <xf numFmtId="0" fontId="7" fillId="5" borderId="56" xfId="0" applyFont="1" applyFill="1" applyBorder="1" applyAlignment="1">
      <alignment horizontal="right" vertical="center" wrapText="1"/>
    </xf>
    <xf numFmtId="0" fontId="7" fillId="5" borderId="57" xfId="0" applyFont="1" applyFill="1" applyBorder="1" applyAlignment="1">
      <alignment horizontal="right" vertical="center" wrapText="1"/>
    </xf>
    <xf numFmtId="3" fontId="19" fillId="5" borderId="56" xfId="0" applyNumberFormat="1" applyFont="1" applyFill="1" applyBorder="1" applyAlignment="1">
      <alignment horizontal="center" vertical="center"/>
    </xf>
    <xf numFmtId="3" fontId="19" fillId="5" borderId="57" xfId="0" applyNumberFormat="1" applyFont="1" applyFill="1" applyBorder="1" applyAlignment="1">
      <alignment horizontal="center" vertical="center"/>
    </xf>
  </cellXfs>
  <cellStyles count="4">
    <cellStyle name="Normal" xfId="0" builtinId="0"/>
    <cellStyle name="Normal 2" xfId="1" xr:uid="{00000000-0005-0000-0000-000001000000}"/>
    <cellStyle name="Normal 3" xfId="3" xr:uid="{00000000-0005-0000-0000-000002000000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</sheetPr>
  <dimension ref="A1:K148"/>
  <sheetViews>
    <sheetView showGridLines="0" topLeftCell="A58" workbookViewId="0">
      <selection activeCell="H56" sqref="H56:H57"/>
    </sheetView>
  </sheetViews>
  <sheetFormatPr defaultRowHeight="15.75" x14ac:dyDescent="0.25"/>
  <cols>
    <col min="1" max="1" width="3" style="8" customWidth="1"/>
    <col min="2" max="2" width="18.7109375" style="8" customWidth="1"/>
    <col min="3" max="3" width="69.7109375" style="8" customWidth="1"/>
    <col min="4" max="4" width="9.140625" style="8"/>
    <col min="5" max="6" width="15.7109375" style="358" customWidth="1"/>
    <col min="7" max="8" width="18.28515625" style="358" customWidth="1"/>
    <col min="9" max="9" width="16.5703125" style="155" customWidth="1"/>
    <col min="10" max="259" width="9.140625" style="8"/>
    <col min="260" max="260" width="3" style="8" customWidth="1"/>
    <col min="261" max="261" width="18.7109375" style="8" customWidth="1"/>
    <col min="262" max="262" width="69.7109375" style="8" customWidth="1"/>
    <col min="263" max="263" width="9.140625" style="8"/>
    <col min="264" max="265" width="15.7109375" style="8" customWidth="1"/>
    <col min="266" max="515" width="9.140625" style="8"/>
    <col min="516" max="516" width="3" style="8" customWidth="1"/>
    <col min="517" max="517" width="18.7109375" style="8" customWidth="1"/>
    <col min="518" max="518" width="69.7109375" style="8" customWidth="1"/>
    <col min="519" max="519" width="9.140625" style="8"/>
    <col min="520" max="521" width="15.7109375" style="8" customWidth="1"/>
    <col min="522" max="771" width="9.140625" style="8"/>
    <col min="772" max="772" width="3" style="8" customWidth="1"/>
    <col min="773" max="773" width="18.7109375" style="8" customWidth="1"/>
    <col min="774" max="774" width="69.7109375" style="8" customWidth="1"/>
    <col min="775" max="775" width="9.140625" style="8"/>
    <col min="776" max="777" width="15.7109375" style="8" customWidth="1"/>
    <col min="778" max="1027" width="9.140625" style="8"/>
    <col min="1028" max="1028" width="3" style="8" customWidth="1"/>
    <col min="1029" max="1029" width="18.7109375" style="8" customWidth="1"/>
    <col min="1030" max="1030" width="69.7109375" style="8" customWidth="1"/>
    <col min="1031" max="1031" width="9.140625" style="8"/>
    <col min="1032" max="1033" width="15.7109375" style="8" customWidth="1"/>
    <col min="1034" max="1283" width="9.140625" style="8"/>
    <col min="1284" max="1284" width="3" style="8" customWidth="1"/>
    <col min="1285" max="1285" width="18.7109375" style="8" customWidth="1"/>
    <col min="1286" max="1286" width="69.7109375" style="8" customWidth="1"/>
    <col min="1287" max="1287" width="9.140625" style="8"/>
    <col min="1288" max="1289" width="15.7109375" style="8" customWidth="1"/>
    <col min="1290" max="1539" width="9.140625" style="8"/>
    <col min="1540" max="1540" width="3" style="8" customWidth="1"/>
    <col min="1541" max="1541" width="18.7109375" style="8" customWidth="1"/>
    <col min="1542" max="1542" width="69.7109375" style="8" customWidth="1"/>
    <col min="1543" max="1543" width="9.140625" style="8"/>
    <col min="1544" max="1545" width="15.7109375" style="8" customWidth="1"/>
    <col min="1546" max="1795" width="9.140625" style="8"/>
    <col min="1796" max="1796" width="3" style="8" customWidth="1"/>
    <col min="1797" max="1797" width="18.7109375" style="8" customWidth="1"/>
    <col min="1798" max="1798" width="69.7109375" style="8" customWidth="1"/>
    <col min="1799" max="1799" width="9.140625" style="8"/>
    <col min="1800" max="1801" width="15.7109375" style="8" customWidth="1"/>
    <col min="1802" max="2051" width="9.140625" style="8"/>
    <col min="2052" max="2052" width="3" style="8" customWidth="1"/>
    <col min="2053" max="2053" width="18.7109375" style="8" customWidth="1"/>
    <col min="2054" max="2054" width="69.7109375" style="8" customWidth="1"/>
    <col min="2055" max="2055" width="9.140625" style="8"/>
    <col min="2056" max="2057" width="15.7109375" style="8" customWidth="1"/>
    <col min="2058" max="2307" width="9.140625" style="8"/>
    <col min="2308" max="2308" width="3" style="8" customWidth="1"/>
    <col min="2309" max="2309" width="18.7109375" style="8" customWidth="1"/>
    <col min="2310" max="2310" width="69.7109375" style="8" customWidth="1"/>
    <col min="2311" max="2311" width="9.140625" style="8"/>
    <col min="2312" max="2313" width="15.7109375" style="8" customWidth="1"/>
    <col min="2314" max="2563" width="9.140625" style="8"/>
    <col min="2564" max="2564" width="3" style="8" customWidth="1"/>
    <col min="2565" max="2565" width="18.7109375" style="8" customWidth="1"/>
    <col min="2566" max="2566" width="69.7109375" style="8" customWidth="1"/>
    <col min="2567" max="2567" width="9.140625" style="8"/>
    <col min="2568" max="2569" width="15.7109375" style="8" customWidth="1"/>
    <col min="2570" max="2819" width="9.140625" style="8"/>
    <col min="2820" max="2820" width="3" style="8" customWidth="1"/>
    <col min="2821" max="2821" width="18.7109375" style="8" customWidth="1"/>
    <col min="2822" max="2822" width="69.7109375" style="8" customWidth="1"/>
    <col min="2823" max="2823" width="9.140625" style="8"/>
    <col min="2824" max="2825" width="15.7109375" style="8" customWidth="1"/>
    <col min="2826" max="3075" width="9.140625" style="8"/>
    <col min="3076" max="3076" width="3" style="8" customWidth="1"/>
    <col min="3077" max="3077" width="18.7109375" style="8" customWidth="1"/>
    <col min="3078" max="3078" width="69.7109375" style="8" customWidth="1"/>
    <col min="3079" max="3079" width="9.140625" style="8"/>
    <col min="3080" max="3081" width="15.7109375" style="8" customWidth="1"/>
    <col min="3082" max="3331" width="9.140625" style="8"/>
    <col min="3332" max="3332" width="3" style="8" customWidth="1"/>
    <col min="3333" max="3333" width="18.7109375" style="8" customWidth="1"/>
    <col min="3334" max="3334" width="69.7109375" style="8" customWidth="1"/>
    <col min="3335" max="3335" width="9.140625" style="8"/>
    <col min="3336" max="3337" width="15.7109375" style="8" customWidth="1"/>
    <col min="3338" max="3587" width="9.140625" style="8"/>
    <col min="3588" max="3588" width="3" style="8" customWidth="1"/>
    <col min="3589" max="3589" width="18.7109375" style="8" customWidth="1"/>
    <col min="3590" max="3590" width="69.7109375" style="8" customWidth="1"/>
    <col min="3591" max="3591" width="9.140625" style="8"/>
    <col min="3592" max="3593" width="15.7109375" style="8" customWidth="1"/>
    <col min="3594" max="3843" width="9.140625" style="8"/>
    <col min="3844" max="3844" width="3" style="8" customWidth="1"/>
    <col min="3845" max="3845" width="18.7109375" style="8" customWidth="1"/>
    <col min="3846" max="3846" width="69.7109375" style="8" customWidth="1"/>
    <col min="3847" max="3847" width="9.140625" style="8"/>
    <col min="3848" max="3849" width="15.7109375" style="8" customWidth="1"/>
    <col min="3850" max="4099" width="9.140625" style="8"/>
    <col min="4100" max="4100" width="3" style="8" customWidth="1"/>
    <col min="4101" max="4101" width="18.7109375" style="8" customWidth="1"/>
    <col min="4102" max="4102" width="69.7109375" style="8" customWidth="1"/>
    <col min="4103" max="4103" width="9.140625" style="8"/>
    <col min="4104" max="4105" width="15.7109375" style="8" customWidth="1"/>
    <col min="4106" max="4355" width="9.140625" style="8"/>
    <col min="4356" max="4356" width="3" style="8" customWidth="1"/>
    <col min="4357" max="4357" width="18.7109375" style="8" customWidth="1"/>
    <col min="4358" max="4358" width="69.7109375" style="8" customWidth="1"/>
    <col min="4359" max="4359" width="9.140625" style="8"/>
    <col min="4360" max="4361" width="15.7109375" style="8" customWidth="1"/>
    <col min="4362" max="4611" width="9.140625" style="8"/>
    <col min="4612" max="4612" width="3" style="8" customWidth="1"/>
    <col min="4613" max="4613" width="18.7109375" style="8" customWidth="1"/>
    <col min="4614" max="4614" width="69.7109375" style="8" customWidth="1"/>
    <col min="4615" max="4615" width="9.140625" style="8"/>
    <col min="4616" max="4617" width="15.7109375" style="8" customWidth="1"/>
    <col min="4618" max="4867" width="9.140625" style="8"/>
    <col min="4868" max="4868" width="3" style="8" customWidth="1"/>
    <col min="4869" max="4869" width="18.7109375" style="8" customWidth="1"/>
    <col min="4870" max="4870" width="69.7109375" style="8" customWidth="1"/>
    <col min="4871" max="4871" width="9.140625" style="8"/>
    <col min="4872" max="4873" width="15.7109375" style="8" customWidth="1"/>
    <col min="4874" max="5123" width="9.140625" style="8"/>
    <col min="5124" max="5124" width="3" style="8" customWidth="1"/>
    <col min="5125" max="5125" width="18.7109375" style="8" customWidth="1"/>
    <col min="5126" max="5126" width="69.7109375" style="8" customWidth="1"/>
    <col min="5127" max="5127" width="9.140625" style="8"/>
    <col min="5128" max="5129" width="15.7109375" style="8" customWidth="1"/>
    <col min="5130" max="5379" width="9.140625" style="8"/>
    <col min="5380" max="5380" width="3" style="8" customWidth="1"/>
    <col min="5381" max="5381" width="18.7109375" style="8" customWidth="1"/>
    <col min="5382" max="5382" width="69.7109375" style="8" customWidth="1"/>
    <col min="5383" max="5383" width="9.140625" style="8"/>
    <col min="5384" max="5385" width="15.7109375" style="8" customWidth="1"/>
    <col min="5386" max="5635" width="9.140625" style="8"/>
    <col min="5636" max="5636" width="3" style="8" customWidth="1"/>
    <col min="5637" max="5637" width="18.7109375" style="8" customWidth="1"/>
    <col min="5638" max="5638" width="69.7109375" style="8" customWidth="1"/>
    <col min="5639" max="5639" width="9.140625" style="8"/>
    <col min="5640" max="5641" width="15.7109375" style="8" customWidth="1"/>
    <col min="5642" max="5891" width="9.140625" style="8"/>
    <col min="5892" max="5892" width="3" style="8" customWidth="1"/>
    <col min="5893" max="5893" width="18.7109375" style="8" customWidth="1"/>
    <col min="5894" max="5894" width="69.7109375" style="8" customWidth="1"/>
    <col min="5895" max="5895" width="9.140625" style="8"/>
    <col min="5896" max="5897" width="15.7109375" style="8" customWidth="1"/>
    <col min="5898" max="6147" width="9.140625" style="8"/>
    <col min="6148" max="6148" width="3" style="8" customWidth="1"/>
    <col min="6149" max="6149" width="18.7109375" style="8" customWidth="1"/>
    <col min="6150" max="6150" width="69.7109375" style="8" customWidth="1"/>
    <col min="6151" max="6151" width="9.140625" style="8"/>
    <col min="6152" max="6153" width="15.7109375" style="8" customWidth="1"/>
    <col min="6154" max="6403" width="9.140625" style="8"/>
    <col min="6404" max="6404" width="3" style="8" customWidth="1"/>
    <col min="6405" max="6405" width="18.7109375" style="8" customWidth="1"/>
    <col min="6406" max="6406" width="69.7109375" style="8" customWidth="1"/>
    <col min="6407" max="6407" width="9.140625" style="8"/>
    <col min="6408" max="6409" width="15.7109375" style="8" customWidth="1"/>
    <col min="6410" max="6659" width="9.140625" style="8"/>
    <col min="6660" max="6660" width="3" style="8" customWidth="1"/>
    <col min="6661" max="6661" width="18.7109375" style="8" customWidth="1"/>
    <col min="6662" max="6662" width="69.7109375" style="8" customWidth="1"/>
    <col min="6663" max="6663" width="9.140625" style="8"/>
    <col min="6664" max="6665" width="15.7109375" style="8" customWidth="1"/>
    <col min="6666" max="6915" width="9.140625" style="8"/>
    <col min="6916" max="6916" width="3" style="8" customWidth="1"/>
    <col min="6917" max="6917" width="18.7109375" style="8" customWidth="1"/>
    <col min="6918" max="6918" width="69.7109375" style="8" customWidth="1"/>
    <col min="6919" max="6919" width="9.140625" style="8"/>
    <col min="6920" max="6921" width="15.7109375" style="8" customWidth="1"/>
    <col min="6922" max="7171" width="9.140625" style="8"/>
    <col min="7172" max="7172" width="3" style="8" customWidth="1"/>
    <col min="7173" max="7173" width="18.7109375" style="8" customWidth="1"/>
    <col min="7174" max="7174" width="69.7109375" style="8" customWidth="1"/>
    <col min="7175" max="7175" width="9.140625" style="8"/>
    <col min="7176" max="7177" width="15.7109375" style="8" customWidth="1"/>
    <col min="7178" max="7427" width="9.140625" style="8"/>
    <col min="7428" max="7428" width="3" style="8" customWidth="1"/>
    <col min="7429" max="7429" width="18.7109375" style="8" customWidth="1"/>
    <col min="7430" max="7430" width="69.7109375" style="8" customWidth="1"/>
    <col min="7431" max="7431" width="9.140625" style="8"/>
    <col min="7432" max="7433" width="15.7109375" style="8" customWidth="1"/>
    <col min="7434" max="7683" width="9.140625" style="8"/>
    <col min="7684" max="7684" width="3" style="8" customWidth="1"/>
    <col min="7685" max="7685" width="18.7109375" style="8" customWidth="1"/>
    <col min="7686" max="7686" width="69.7109375" style="8" customWidth="1"/>
    <col min="7687" max="7687" width="9.140625" style="8"/>
    <col min="7688" max="7689" width="15.7109375" style="8" customWidth="1"/>
    <col min="7690" max="7939" width="9.140625" style="8"/>
    <col min="7940" max="7940" width="3" style="8" customWidth="1"/>
    <col min="7941" max="7941" width="18.7109375" style="8" customWidth="1"/>
    <col min="7942" max="7942" width="69.7109375" style="8" customWidth="1"/>
    <col min="7943" max="7943" width="9.140625" style="8"/>
    <col min="7944" max="7945" width="15.7109375" style="8" customWidth="1"/>
    <col min="7946" max="8195" width="9.140625" style="8"/>
    <col min="8196" max="8196" width="3" style="8" customWidth="1"/>
    <col min="8197" max="8197" width="18.7109375" style="8" customWidth="1"/>
    <col min="8198" max="8198" width="69.7109375" style="8" customWidth="1"/>
    <col min="8199" max="8199" width="9.140625" style="8"/>
    <col min="8200" max="8201" width="15.7109375" style="8" customWidth="1"/>
    <col min="8202" max="8451" width="9.140625" style="8"/>
    <col min="8452" max="8452" width="3" style="8" customWidth="1"/>
    <col min="8453" max="8453" width="18.7109375" style="8" customWidth="1"/>
    <col min="8454" max="8454" width="69.7109375" style="8" customWidth="1"/>
    <col min="8455" max="8455" width="9.140625" style="8"/>
    <col min="8456" max="8457" width="15.7109375" style="8" customWidth="1"/>
    <col min="8458" max="8707" width="9.140625" style="8"/>
    <col min="8708" max="8708" width="3" style="8" customWidth="1"/>
    <col min="8709" max="8709" width="18.7109375" style="8" customWidth="1"/>
    <col min="8710" max="8710" width="69.7109375" style="8" customWidth="1"/>
    <col min="8711" max="8711" width="9.140625" style="8"/>
    <col min="8712" max="8713" width="15.7109375" style="8" customWidth="1"/>
    <col min="8714" max="8963" width="9.140625" style="8"/>
    <col min="8964" max="8964" width="3" style="8" customWidth="1"/>
    <col min="8965" max="8965" width="18.7109375" style="8" customWidth="1"/>
    <col min="8966" max="8966" width="69.7109375" style="8" customWidth="1"/>
    <col min="8967" max="8967" width="9.140625" style="8"/>
    <col min="8968" max="8969" width="15.7109375" style="8" customWidth="1"/>
    <col min="8970" max="9219" width="9.140625" style="8"/>
    <col min="9220" max="9220" width="3" style="8" customWidth="1"/>
    <col min="9221" max="9221" width="18.7109375" style="8" customWidth="1"/>
    <col min="9222" max="9222" width="69.7109375" style="8" customWidth="1"/>
    <col min="9223" max="9223" width="9.140625" style="8"/>
    <col min="9224" max="9225" width="15.7109375" style="8" customWidth="1"/>
    <col min="9226" max="9475" width="9.140625" style="8"/>
    <col min="9476" max="9476" width="3" style="8" customWidth="1"/>
    <col min="9477" max="9477" width="18.7109375" style="8" customWidth="1"/>
    <col min="9478" max="9478" width="69.7109375" style="8" customWidth="1"/>
    <col min="9479" max="9479" width="9.140625" style="8"/>
    <col min="9480" max="9481" width="15.7109375" style="8" customWidth="1"/>
    <col min="9482" max="9731" width="9.140625" style="8"/>
    <col min="9732" max="9732" width="3" style="8" customWidth="1"/>
    <col min="9733" max="9733" width="18.7109375" style="8" customWidth="1"/>
    <col min="9734" max="9734" width="69.7109375" style="8" customWidth="1"/>
    <col min="9735" max="9735" width="9.140625" style="8"/>
    <col min="9736" max="9737" width="15.7109375" style="8" customWidth="1"/>
    <col min="9738" max="9987" width="9.140625" style="8"/>
    <col min="9988" max="9988" width="3" style="8" customWidth="1"/>
    <col min="9989" max="9989" width="18.7109375" style="8" customWidth="1"/>
    <col min="9990" max="9990" width="69.7109375" style="8" customWidth="1"/>
    <col min="9991" max="9991" width="9.140625" style="8"/>
    <col min="9992" max="9993" width="15.7109375" style="8" customWidth="1"/>
    <col min="9994" max="10243" width="9.140625" style="8"/>
    <col min="10244" max="10244" width="3" style="8" customWidth="1"/>
    <col min="10245" max="10245" width="18.7109375" style="8" customWidth="1"/>
    <col min="10246" max="10246" width="69.7109375" style="8" customWidth="1"/>
    <col min="10247" max="10247" width="9.140625" style="8"/>
    <col min="10248" max="10249" width="15.7109375" style="8" customWidth="1"/>
    <col min="10250" max="10499" width="9.140625" style="8"/>
    <col min="10500" max="10500" width="3" style="8" customWidth="1"/>
    <col min="10501" max="10501" width="18.7109375" style="8" customWidth="1"/>
    <col min="10502" max="10502" width="69.7109375" style="8" customWidth="1"/>
    <col min="10503" max="10503" width="9.140625" style="8"/>
    <col min="10504" max="10505" width="15.7109375" style="8" customWidth="1"/>
    <col min="10506" max="10755" width="9.140625" style="8"/>
    <col min="10756" max="10756" width="3" style="8" customWidth="1"/>
    <col min="10757" max="10757" width="18.7109375" style="8" customWidth="1"/>
    <col min="10758" max="10758" width="69.7109375" style="8" customWidth="1"/>
    <col min="10759" max="10759" width="9.140625" style="8"/>
    <col min="10760" max="10761" width="15.7109375" style="8" customWidth="1"/>
    <col min="10762" max="11011" width="9.140625" style="8"/>
    <col min="11012" max="11012" width="3" style="8" customWidth="1"/>
    <col min="11013" max="11013" width="18.7109375" style="8" customWidth="1"/>
    <col min="11014" max="11014" width="69.7109375" style="8" customWidth="1"/>
    <col min="11015" max="11015" width="9.140625" style="8"/>
    <col min="11016" max="11017" width="15.7109375" style="8" customWidth="1"/>
    <col min="11018" max="11267" width="9.140625" style="8"/>
    <col min="11268" max="11268" width="3" style="8" customWidth="1"/>
    <col min="11269" max="11269" width="18.7109375" style="8" customWidth="1"/>
    <col min="11270" max="11270" width="69.7109375" style="8" customWidth="1"/>
    <col min="11271" max="11271" width="9.140625" style="8"/>
    <col min="11272" max="11273" width="15.7109375" style="8" customWidth="1"/>
    <col min="11274" max="11523" width="9.140625" style="8"/>
    <col min="11524" max="11524" width="3" style="8" customWidth="1"/>
    <col min="11525" max="11525" width="18.7109375" style="8" customWidth="1"/>
    <col min="11526" max="11526" width="69.7109375" style="8" customWidth="1"/>
    <col min="11527" max="11527" width="9.140625" style="8"/>
    <col min="11528" max="11529" width="15.7109375" style="8" customWidth="1"/>
    <col min="11530" max="11779" width="9.140625" style="8"/>
    <col min="11780" max="11780" width="3" style="8" customWidth="1"/>
    <col min="11781" max="11781" width="18.7109375" style="8" customWidth="1"/>
    <col min="11782" max="11782" width="69.7109375" style="8" customWidth="1"/>
    <col min="11783" max="11783" width="9.140625" style="8"/>
    <col min="11784" max="11785" width="15.7109375" style="8" customWidth="1"/>
    <col min="11786" max="12035" width="9.140625" style="8"/>
    <col min="12036" max="12036" width="3" style="8" customWidth="1"/>
    <col min="12037" max="12037" width="18.7109375" style="8" customWidth="1"/>
    <col min="12038" max="12038" width="69.7109375" style="8" customWidth="1"/>
    <col min="12039" max="12039" width="9.140625" style="8"/>
    <col min="12040" max="12041" width="15.7109375" style="8" customWidth="1"/>
    <col min="12042" max="12291" width="9.140625" style="8"/>
    <col min="12292" max="12292" width="3" style="8" customWidth="1"/>
    <col min="12293" max="12293" width="18.7109375" style="8" customWidth="1"/>
    <col min="12294" max="12294" width="69.7109375" style="8" customWidth="1"/>
    <col min="12295" max="12295" width="9.140625" style="8"/>
    <col min="12296" max="12297" width="15.7109375" style="8" customWidth="1"/>
    <col min="12298" max="12547" width="9.140625" style="8"/>
    <col min="12548" max="12548" width="3" style="8" customWidth="1"/>
    <col min="12549" max="12549" width="18.7109375" style="8" customWidth="1"/>
    <col min="12550" max="12550" width="69.7109375" style="8" customWidth="1"/>
    <col min="12551" max="12551" width="9.140625" style="8"/>
    <col min="12552" max="12553" width="15.7109375" style="8" customWidth="1"/>
    <col min="12554" max="12803" width="9.140625" style="8"/>
    <col min="12804" max="12804" width="3" style="8" customWidth="1"/>
    <col min="12805" max="12805" width="18.7109375" style="8" customWidth="1"/>
    <col min="12806" max="12806" width="69.7109375" style="8" customWidth="1"/>
    <col min="12807" max="12807" width="9.140625" style="8"/>
    <col min="12808" max="12809" width="15.7109375" style="8" customWidth="1"/>
    <col min="12810" max="13059" width="9.140625" style="8"/>
    <col min="13060" max="13060" width="3" style="8" customWidth="1"/>
    <col min="13061" max="13061" width="18.7109375" style="8" customWidth="1"/>
    <col min="13062" max="13062" width="69.7109375" style="8" customWidth="1"/>
    <col min="13063" max="13063" width="9.140625" style="8"/>
    <col min="13064" max="13065" width="15.7109375" style="8" customWidth="1"/>
    <col min="13066" max="13315" width="9.140625" style="8"/>
    <col min="13316" max="13316" width="3" style="8" customWidth="1"/>
    <col min="13317" max="13317" width="18.7109375" style="8" customWidth="1"/>
    <col min="13318" max="13318" width="69.7109375" style="8" customWidth="1"/>
    <col min="13319" max="13319" width="9.140625" style="8"/>
    <col min="13320" max="13321" width="15.7109375" style="8" customWidth="1"/>
    <col min="13322" max="13571" width="9.140625" style="8"/>
    <col min="13572" max="13572" width="3" style="8" customWidth="1"/>
    <col min="13573" max="13573" width="18.7109375" style="8" customWidth="1"/>
    <col min="13574" max="13574" width="69.7109375" style="8" customWidth="1"/>
    <col min="13575" max="13575" width="9.140625" style="8"/>
    <col min="13576" max="13577" width="15.7109375" style="8" customWidth="1"/>
    <col min="13578" max="13827" width="9.140625" style="8"/>
    <col min="13828" max="13828" width="3" style="8" customWidth="1"/>
    <col min="13829" max="13829" width="18.7109375" style="8" customWidth="1"/>
    <col min="13830" max="13830" width="69.7109375" style="8" customWidth="1"/>
    <col min="13831" max="13831" width="9.140625" style="8"/>
    <col min="13832" max="13833" width="15.7109375" style="8" customWidth="1"/>
    <col min="13834" max="14083" width="9.140625" style="8"/>
    <col min="14084" max="14084" width="3" style="8" customWidth="1"/>
    <col min="14085" max="14085" width="18.7109375" style="8" customWidth="1"/>
    <col min="14086" max="14086" width="69.7109375" style="8" customWidth="1"/>
    <col min="14087" max="14087" width="9.140625" style="8"/>
    <col min="14088" max="14089" width="15.7109375" style="8" customWidth="1"/>
    <col min="14090" max="14339" width="9.140625" style="8"/>
    <col min="14340" max="14340" width="3" style="8" customWidth="1"/>
    <col min="14341" max="14341" width="18.7109375" style="8" customWidth="1"/>
    <col min="14342" max="14342" width="69.7109375" style="8" customWidth="1"/>
    <col min="14343" max="14343" width="9.140625" style="8"/>
    <col min="14344" max="14345" width="15.7109375" style="8" customWidth="1"/>
    <col min="14346" max="14595" width="9.140625" style="8"/>
    <col min="14596" max="14596" width="3" style="8" customWidth="1"/>
    <col min="14597" max="14597" width="18.7109375" style="8" customWidth="1"/>
    <col min="14598" max="14598" width="69.7109375" style="8" customWidth="1"/>
    <col min="14599" max="14599" width="9.140625" style="8"/>
    <col min="14600" max="14601" width="15.7109375" style="8" customWidth="1"/>
    <col min="14602" max="14851" width="9.140625" style="8"/>
    <col min="14852" max="14852" width="3" style="8" customWidth="1"/>
    <col min="14853" max="14853" width="18.7109375" style="8" customWidth="1"/>
    <col min="14854" max="14854" width="69.7109375" style="8" customWidth="1"/>
    <col min="14855" max="14855" width="9.140625" style="8"/>
    <col min="14856" max="14857" width="15.7109375" style="8" customWidth="1"/>
    <col min="14858" max="15107" width="9.140625" style="8"/>
    <col min="15108" max="15108" width="3" style="8" customWidth="1"/>
    <col min="15109" max="15109" width="18.7109375" style="8" customWidth="1"/>
    <col min="15110" max="15110" width="69.7109375" style="8" customWidth="1"/>
    <col min="15111" max="15111" width="9.140625" style="8"/>
    <col min="15112" max="15113" width="15.7109375" style="8" customWidth="1"/>
    <col min="15114" max="15363" width="9.140625" style="8"/>
    <col min="15364" max="15364" width="3" style="8" customWidth="1"/>
    <col min="15365" max="15365" width="18.7109375" style="8" customWidth="1"/>
    <col min="15366" max="15366" width="69.7109375" style="8" customWidth="1"/>
    <col min="15367" max="15367" width="9.140625" style="8"/>
    <col min="15368" max="15369" width="15.7109375" style="8" customWidth="1"/>
    <col min="15370" max="15619" width="9.140625" style="8"/>
    <col min="15620" max="15620" width="3" style="8" customWidth="1"/>
    <col min="15621" max="15621" width="18.7109375" style="8" customWidth="1"/>
    <col min="15622" max="15622" width="69.7109375" style="8" customWidth="1"/>
    <col min="15623" max="15623" width="9.140625" style="8"/>
    <col min="15624" max="15625" width="15.7109375" style="8" customWidth="1"/>
    <col min="15626" max="15875" width="9.140625" style="8"/>
    <col min="15876" max="15876" width="3" style="8" customWidth="1"/>
    <col min="15877" max="15877" width="18.7109375" style="8" customWidth="1"/>
    <col min="15878" max="15878" width="69.7109375" style="8" customWidth="1"/>
    <col min="15879" max="15879" width="9.140625" style="8"/>
    <col min="15880" max="15881" width="15.7109375" style="8" customWidth="1"/>
    <col min="15882" max="16131" width="9.140625" style="8"/>
    <col min="16132" max="16132" width="3" style="8" customWidth="1"/>
    <col min="16133" max="16133" width="18.7109375" style="8" customWidth="1"/>
    <col min="16134" max="16134" width="69.7109375" style="8" customWidth="1"/>
    <col min="16135" max="16135" width="9.140625" style="8"/>
    <col min="16136" max="16137" width="15.7109375" style="8" customWidth="1"/>
    <col min="16138" max="16384" width="9.140625" style="8"/>
  </cols>
  <sheetData>
    <row r="1" spans="1:11" x14ac:dyDescent="0.25">
      <c r="F1" s="256"/>
      <c r="H1" s="256"/>
      <c r="I1" s="165" t="s">
        <v>667</v>
      </c>
      <c r="J1" s="257"/>
      <c r="K1" s="257"/>
    </row>
    <row r="2" spans="1:11" ht="20.25" customHeight="1" x14ac:dyDescent="0.25">
      <c r="B2" s="599" t="s">
        <v>575</v>
      </c>
      <c r="C2" s="599"/>
      <c r="D2" s="599"/>
      <c r="E2" s="599"/>
      <c r="F2" s="599"/>
      <c r="G2" s="599"/>
      <c r="H2" s="599"/>
      <c r="I2" s="599"/>
    </row>
    <row r="3" spans="1:11" ht="19.5" customHeight="1" x14ac:dyDescent="0.25">
      <c r="B3" s="599" t="s">
        <v>817</v>
      </c>
      <c r="C3" s="599"/>
      <c r="D3" s="599"/>
      <c r="E3" s="599"/>
      <c r="F3" s="599"/>
      <c r="G3" s="599"/>
      <c r="H3" s="599"/>
      <c r="I3" s="599"/>
    </row>
    <row r="4" spans="1:11" ht="12" customHeight="1" x14ac:dyDescent="0.25">
      <c r="B4" s="258"/>
      <c r="C4" s="258"/>
      <c r="D4" s="258"/>
      <c r="E4" s="359"/>
      <c r="F4" s="359"/>
      <c r="G4" s="360"/>
      <c r="H4" s="360"/>
      <c r="I4" s="37"/>
    </row>
    <row r="5" spans="1:11" ht="12" customHeight="1" thickBot="1" x14ac:dyDescent="0.3">
      <c r="B5" s="120"/>
      <c r="C5" s="120"/>
      <c r="D5" s="120"/>
      <c r="E5" s="359"/>
      <c r="F5" s="359"/>
      <c r="G5" s="360"/>
      <c r="H5" s="360"/>
      <c r="I5" s="37" t="s">
        <v>128</v>
      </c>
    </row>
    <row r="6" spans="1:11" ht="36" customHeight="1" x14ac:dyDescent="0.25">
      <c r="B6" s="600" t="s">
        <v>60</v>
      </c>
      <c r="C6" s="610" t="s">
        <v>61</v>
      </c>
      <c r="D6" s="608" t="s">
        <v>84</v>
      </c>
      <c r="E6" s="602" t="s">
        <v>784</v>
      </c>
      <c r="F6" s="604" t="s">
        <v>785</v>
      </c>
      <c r="G6" s="614" t="s">
        <v>818</v>
      </c>
      <c r="H6" s="615"/>
      <c r="I6" s="612" t="s">
        <v>819</v>
      </c>
    </row>
    <row r="7" spans="1:11" ht="24.75" customHeight="1" x14ac:dyDescent="0.25">
      <c r="B7" s="601"/>
      <c r="C7" s="611"/>
      <c r="D7" s="609"/>
      <c r="E7" s="603"/>
      <c r="F7" s="605"/>
      <c r="G7" s="228" t="s">
        <v>67</v>
      </c>
      <c r="H7" s="288" t="s">
        <v>46</v>
      </c>
      <c r="I7" s="613"/>
    </row>
    <row r="8" spans="1:11" ht="16.5" customHeight="1" thickBot="1" x14ac:dyDescent="0.3">
      <c r="A8" s="64"/>
      <c r="B8" s="259">
        <v>1</v>
      </c>
      <c r="C8" s="184">
        <v>2</v>
      </c>
      <c r="D8" s="260">
        <v>3</v>
      </c>
      <c r="E8" s="183">
        <v>4</v>
      </c>
      <c r="F8" s="260">
        <v>5</v>
      </c>
      <c r="G8" s="163">
        <v>6</v>
      </c>
      <c r="H8" s="289">
        <v>7</v>
      </c>
      <c r="I8" s="164">
        <v>8</v>
      </c>
    </row>
    <row r="9" spans="1:11" ht="20.100000000000001" customHeight="1" x14ac:dyDescent="0.25">
      <c r="A9" s="64"/>
      <c r="B9" s="595"/>
      <c r="C9" s="281" t="s">
        <v>576</v>
      </c>
      <c r="D9" s="596">
        <v>1001</v>
      </c>
      <c r="E9" s="597">
        <f>+E11+E14+E17+E18+E19+E20+E21</f>
        <v>462784</v>
      </c>
      <c r="F9" s="598">
        <f t="shared" ref="F9:H9" si="0">+F11+F14+F17+F18+F19+F20+F21</f>
        <v>491057</v>
      </c>
      <c r="G9" s="606">
        <f t="shared" si="0"/>
        <v>245538</v>
      </c>
      <c r="H9" s="607">
        <f t="shared" si="0"/>
        <v>266645</v>
      </c>
      <c r="I9" s="567">
        <f>IFERROR(H9/G9,"  ")</f>
        <v>1.0859622543150145</v>
      </c>
    </row>
    <row r="10" spans="1:11" ht="13.5" customHeight="1" x14ac:dyDescent="0.25">
      <c r="A10" s="64"/>
      <c r="B10" s="581"/>
      <c r="C10" s="282" t="s">
        <v>577</v>
      </c>
      <c r="D10" s="582"/>
      <c r="E10" s="584"/>
      <c r="F10" s="586"/>
      <c r="G10" s="564"/>
      <c r="H10" s="566"/>
      <c r="I10" s="568" t="str">
        <f>IFERROR(H10/G10,"  ")</f>
        <v xml:space="preserve">  </v>
      </c>
    </row>
    <row r="11" spans="1:11" ht="20.100000000000001" customHeight="1" x14ac:dyDescent="0.25">
      <c r="A11" s="64"/>
      <c r="B11" s="261">
        <v>60</v>
      </c>
      <c r="C11" s="174" t="s">
        <v>578</v>
      </c>
      <c r="D11" s="262">
        <v>1002</v>
      </c>
      <c r="E11" s="361">
        <f>+E12+E13</f>
        <v>2100</v>
      </c>
      <c r="F11" s="368">
        <f t="shared" ref="F11:H11" si="1">+F12+F13</f>
        <v>3125</v>
      </c>
      <c r="G11" s="373">
        <f t="shared" si="1"/>
        <v>1570</v>
      </c>
      <c r="H11" s="374">
        <f t="shared" si="1"/>
        <v>1027</v>
      </c>
      <c r="I11" s="175">
        <f>+H11/G11</f>
        <v>0.654140127388535</v>
      </c>
    </row>
    <row r="12" spans="1:11" ht="20.100000000000001" customHeight="1" x14ac:dyDescent="0.25">
      <c r="A12" s="64"/>
      <c r="B12" s="261" t="s">
        <v>579</v>
      </c>
      <c r="C12" s="174" t="s">
        <v>580</v>
      </c>
      <c r="D12" s="262">
        <v>1003</v>
      </c>
      <c r="E12" s="361">
        <v>2100</v>
      </c>
      <c r="F12" s="369">
        <v>3125</v>
      </c>
      <c r="G12" s="373">
        <v>1570</v>
      </c>
      <c r="H12" s="362">
        <v>1027</v>
      </c>
      <c r="I12" s="175">
        <f t="shared" ref="I12:I21" si="2">+H12/G12</f>
        <v>0.654140127388535</v>
      </c>
    </row>
    <row r="13" spans="1:11" ht="20.100000000000001" customHeight="1" x14ac:dyDescent="0.25">
      <c r="A13" s="64"/>
      <c r="B13" s="261" t="s">
        <v>581</v>
      </c>
      <c r="C13" s="174" t="s">
        <v>582</v>
      </c>
      <c r="D13" s="262">
        <v>1004</v>
      </c>
      <c r="E13" s="361"/>
      <c r="F13" s="369"/>
      <c r="G13" s="373"/>
      <c r="H13" s="362"/>
      <c r="I13" s="175"/>
    </row>
    <row r="14" spans="1:11" ht="20.100000000000001" customHeight="1" x14ac:dyDescent="0.25">
      <c r="A14" s="64"/>
      <c r="B14" s="261">
        <v>61</v>
      </c>
      <c r="C14" s="174" t="s">
        <v>583</v>
      </c>
      <c r="D14" s="262">
        <v>1005</v>
      </c>
      <c r="E14" s="361">
        <f>+E15+E16</f>
        <v>456295</v>
      </c>
      <c r="F14" s="368">
        <f t="shared" ref="F14:H14" si="3">+F15+F16</f>
        <v>480882</v>
      </c>
      <c r="G14" s="373">
        <f t="shared" si="3"/>
        <v>240442</v>
      </c>
      <c r="H14" s="374">
        <f t="shared" si="3"/>
        <v>259273</v>
      </c>
      <c r="I14" s="175">
        <f t="shared" si="2"/>
        <v>1.0783182638640503</v>
      </c>
    </row>
    <row r="15" spans="1:11" ht="20.100000000000001" customHeight="1" x14ac:dyDescent="0.25">
      <c r="A15" s="64"/>
      <c r="B15" s="261" t="s">
        <v>584</v>
      </c>
      <c r="C15" s="174" t="s">
        <v>585</v>
      </c>
      <c r="D15" s="262">
        <v>1006</v>
      </c>
      <c r="E15" s="361">
        <v>456295</v>
      </c>
      <c r="F15" s="369">
        <v>480882</v>
      </c>
      <c r="G15" s="373">
        <v>240442</v>
      </c>
      <c r="H15" s="362">
        <v>259273</v>
      </c>
      <c r="I15" s="175">
        <f t="shared" si="2"/>
        <v>1.0783182638640503</v>
      </c>
    </row>
    <row r="16" spans="1:11" ht="20.100000000000001" customHeight="1" x14ac:dyDescent="0.25">
      <c r="A16" s="64"/>
      <c r="B16" s="261" t="s">
        <v>586</v>
      </c>
      <c r="C16" s="174" t="s">
        <v>587</v>
      </c>
      <c r="D16" s="262">
        <v>1007</v>
      </c>
      <c r="E16" s="361"/>
      <c r="F16" s="369"/>
      <c r="G16" s="373"/>
      <c r="H16" s="362"/>
      <c r="I16" s="175"/>
    </row>
    <row r="17" spans="1:9" ht="20.100000000000001" customHeight="1" x14ac:dyDescent="0.25">
      <c r="A17" s="64"/>
      <c r="B17" s="261">
        <v>62</v>
      </c>
      <c r="C17" s="174" t="s">
        <v>588</v>
      </c>
      <c r="D17" s="262">
        <v>1008</v>
      </c>
      <c r="E17" s="361"/>
      <c r="F17" s="369"/>
      <c r="G17" s="373"/>
      <c r="H17" s="362"/>
      <c r="I17" s="175"/>
    </row>
    <row r="18" spans="1:9" ht="20.100000000000001" customHeight="1" x14ac:dyDescent="0.25">
      <c r="A18" s="64"/>
      <c r="B18" s="261">
        <v>630</v>
      </c>
      <c r="C18" s="174" t="s">
        <v>589</v>
      </c>
      <c r="D18" s="262">
        <v>1009</v>
      </c>
      <c r="E18" s="361"/>
      <c r="F18" s="369"/>
      <c r="G18" s="373"/>
      <c r="H18" s="362"/>
      <c r="I18" s="175"/>
    </row>
    <row r="19" spans="1:9" ht="20.100000000000001" customHeight="1" x14ac:dyDescent="0.25">
      <c r="A19" s="64"/>
      <c r="B19" s="261">
        <v>631</v>
      </c>
      <c r="C19" s="174" t="s">
        <v>590</v>
      </c>
      <c r="D19" s="262">
        <v>1010</v>
      </c>
      <c r="E19" s="361"/>
      <c r="F19" s="369"/>
      <c r="G19" s="373"/>
      <c r="H19" s="362"/>
      <c r="I19" s="175"/>
    </row>
    <row r="20" spans="1:9" ht="20.100000000000001" customHeight="1" x14ac:dyDescent="0.25">
      <c r="A20" s="64"/>
      <c r="B20" s="261" t="s">
        <v>591</v>
      </c>
      <c r="C20" s="174" t="s">
        <v>592</v>
      </c>
      <c r="D20" s="262">
        <v>1011</v>
      </c>
      <c r="E20" s="361">
        <v>1555</v>
      </c>
      <c r="F20" s="369">
        <v>7050</v>
      </c>
      <c r="G20" s="373">
        <v>3526</v>
      </c>
      <c r="H20" s="362">
        <v>6345</v>
      </c>
      <c r="I20" s="175">
        <f t="shared" si="2"/>
        <v>1.7994895065229721</v>
      </c>
    </row>
    <row r="21" spans="1:9" ht="25.5" customHeight="1" x14ac:dyDescent="0.25">
      <c r="A21" s="64"/>
      <c r="B21" s="261" t="s">
        <v>593</v>
      </c>
      <c r="C21" s="174" t="s">
        <v>594</v>
      </c>
      <c r="D21" s="262">
        <v>1012</v>
      </c>
      <c r="E21" s="361">
        <v>2834</v>
      </c>
      <c r="F21" s="369"/>
      <c r="G21" s="373"/>
      <c r="H21" s="362"/>
      <c r="I21" s="175" t="e">
        <f t="shared" si="2"/>
        <v>#DIV/0!</v>
      </c>
    </row>
    <row r="22" spans="1:9" ht="20.100000000000001" customHeight="1" x14ac:dyDescent="0.25">
      <c r="A22" s="64"/>
      <c r="B22" s="283"/>
      <c r="C22" s="284" t="s">
        <v>595</v>
      </c>
      <c r="D22" s="285">
        <v>1013</v>
      </c>
      <c r="E22" s="363">
        <f>+E23+E24+E25+E29+E30+E31+E32+E33</f>
        <v>416009</v>
      </c>
      <c r="F22" s="370">
        <f t="shared" ref="F22:H22" si="4">+F23+F24+F25+F29+F30+F31+F32+F33</f>
        <v>466311</v>
      </c>
      <c r="G22" s="375">
        <f t="shared" si="4"/>
        <v>236259</v>
      </c>
      <c r="H22" s="376">
        <f t="shared" si="4"/>
        <v>232913</v>
      </c>
      <c r="I22" s="286">
        <f>+H22/G22</f>
        <v>0.98583757655793003</v>
      </c>
    </row>
    <row r="23" spans="1:9" ht="20.100000000000001" customHeight="1" x14ac:dyDescent="0.25">
      <c r="A23" s="64"/>
      <c r="B23" s="261">
        <v>50</v>
      </c>
      <c r="C23" s="174" t="s">
        <v>596</v>
      </c>
      <c r="D23" s="262">
        <v>1014</v>
      </c>
      <c r="E23" s="361">
        <v>1638</v>
      </c>
      <c r="F23" s="369">
        <v>2500</v>
      </c>
      <c r="G23" s="373">
        <v>1250</v>
      </c>
      <c r="H23" s="362">
        <v>1027</v>
      </c>
      <c r="I23" s="175">
        <f t="shared" ref="I23:I29" si="5">+H23/G23</f>
        <v>0.8216</v>
      </c>
    </row>
    <row r="24" spans="1:9" ht="20.100000000000001" customHeight="1" x14ac:dyDescent="0.25">
      <c r="A24" s="64"/>
      <c r="B24" s="261">
        <v>51</v>
      </c>
      <c r="C24" s="174" t="s">
        <v>597</v>
      </c>
      <c r="D24" s="262">
        <v>1015</v>
      </c>
      <c r="E24" s="361">
        <v>64507</v>
      </c>
      <c r="F24" s="369">
        <v>65900</v>
      </c>
      <c r="G24" s="373">
        <v>32950</v>
      </c>
      <c r="H24" s="362">
        <v>30036</v>
      </c>
      <c r="I24" s="175">
        <f t="shared" si="5"/>
        <v>0.91156297420333843</v>
      </c>
    </row>
    <row r="25" spans="1:9" ht="25.5" customHeight="1" x14ac:dyDescent="0.25">
      <c r="A25" s="64"/>
      <c r="B25" s="261">
        <v>52</v>
      </c>
      <c r="C25" s="174" t="s">
        <v>598</v>
      </c>
      <c r="D25" s="262">
        <v>1016</v>
      </c>
      <c r="E25" s="361">
        <f>+E26+E27+E28</f>
        <v>285033</v>
      </c>
      <c r="F25" s="361">
        <f>+F26+F27+F28</f>
        <v>335971</v>
      </c>
      <c r="G25" s="373">
        <f>+G26+G27+G28</f>
        <v>173237</v>
      </c>
      <c r="H25" s="362">
        <f>+H26+H27+H28</f>
        <v>172873</v>
      </c>
      <c r="I25" s="175">
        <f t="shared" si="5"/>
        <v>0.99789883223560782</v>
      </c>
    </row>
    <row r="26" spans="1:9" ht="20.100000000000001" customHeight="1" x14ac:dyDescent="0.25">
      <c r="A26" s="64"/>
      <c r="B26" s="261">
        <v>520</v>
      </c>
      <c r="C26" s="174" t="s">
        <v>599</v>
      </c>
      <c r="D26" s="262">
        <v>1017</v>
      </c>
      <c r="E26" s="361">
        <v>225637</v>
      </c>
      <c r="F26" s="369">
        <v>266690</v>
      </c>
      <c r="G26" s="373">
        <v>133346</v>
      </c>
      <c r="H26" s="362">
        <v>132046</v>
      </c>
      <c r="I26" s="175">
        <f t="shared" si="5"/>
        <v>0.9902509261620146</v>
      </c>
    </row>
    <row r="27" spans="1:9" ht="20.100000000000001" customHeight="1" x14ac:dyDescent="0.25">
      <c r="A27" s="64"/>
      <c r="B27" s="261">
        <v>521</v>
      </c>
      <c r="C27" s="174" t="s">
        <v>600</v>
      </c>
      <c r="D27" s="262">
        <v>1018</v>
      </c>
      <c r="E27" s="361">
        <v>34184</v>
      </c>
      <c r="F27" s="369">
        <v>40404</v>
      </c>
      <c r="G27" s="373">
        <v>20202</v>
      </c>
      <c r="H27" s="362">
        <v>20005</v>
      </c>
      <c r="I27" s="175">
        <f t="shared" si="5"/>
        <v>0.99024849024849027</v>
      </c>
    </row>
    <row r="28" spans="1:9" ht="20.100000000000001" customHeight="1" x14ac:dyDescent="0.25">
      <c r="A28" s="64"/>
      <c r="B28" s="261" t="s">
        <v>601</v>
      </c>
      <c r="C28" s="174" t="s">
        <v>602</v>
      </c>
      <c r="D28" s="262">
        <v>1019</v>
      </c>
      <c r="E28" s="361">
        <v>25212</v>
      </c>
      <c r="F28" s="369">
        <v>28877</v>
      </c>
      <c r="G28" s="373">
        <v>19689</v>
      </c>
      <c r="H28" s="362">
        <v>20822</v>
      </c>
      <c r="I28" s="175">
        <f t="shared" si="5"/>
        <v>1.0575448219818173</v>
      </c>
    </row>
    <row r="29" spans="1:9" ht="20.100000000000001" customHeight="1" x14ac:dyDescent="0.25">
      <c r="A29" s="64"/>
      <c r="B29" s="261">
        <v>540</v>
      </c>
      <c r="C29" s="174" t="s">
        <v>603</v>
      </c>
      <c r="D29" s="262">
        <v>1020</v>
      </c>
      <c r="E29" s="361">
        <v>24999</v>
      </c>
      <c r="F29" s="369">
        <v>25500</v>
      </c>
      <c r="G29" s="373">
        <v>12750</v>
      </c>
      <c r="H29" s="362">
        <v>12915</v>
      </c>
      <c r="I29" s="175">
        <f t="shared" si="5"/>
        <v>1.0129411764705882</v>
      </c>
    </row>
    <row r="30" spans="1:9" ht="25.5" customHeight="1" x14ac:dyDescent="0.25">
      <c r="A30" s="64"/>
      <c r="B30" s="261" t="s">
        <v>604</v>
      </c>
      <c r="C30" s="174" t="s">
        <v>605</v>
      </c>
      <c r="D30" s="262">
        <v>1021</v>
      </c>
      <c r="E30" s="361"/>
      <c r="F30" s="369"/>
      <c r="G30" s="373"/>
      <c r="H30" s="362"/>
      <c r="I30" s="175" t="str">
        <f t="shared" ref="I30:I74" si="6">IFERROR(H30/G30,"  ")</f>
        <v xml:space="preserve">  </v>
      </c>
    </row>
    <row r="31" spans="1:9" ht="20.100000000000001" customHeight="1" x14ac:dyDescent="0.25">
      <c r="A31" s="64"/>
      <c r="B31" s="261">
        <v>53</v>
      </c>
      <c r="C31" s="174" t="s">
        <v>606</v>
      </c>
      <c r="D31" s="262">
        <v>1022</v>
      </c>
      <c r="E31" s="361">
        <v>21336</v>
      </c>
      <c r="F31" s="369">
        <v>21750</v>
      </c>
      <c r="G31" s="373">
        <v>10876</v>
      </c>
      <c r="H31" s="362">
        <v>10748</v>
      </c>
      <c r="I31" s="175">
        <f t="shared" ref="I31:I33" si="7">+H31/G31</f>
        <v>0.98823096726737769</v>
      </c>
    </row>
    <row r="32" spans="1:9" ht="20.100000000000001" customHeight="1" x14ac:dyDescent="0.25">
      <c r="A32" s="64"/>
      <c r="B32" s="261" t="s">
        <v>607</v>
      </c>
      <c r="C32" s="174" t="s">
        <v>608</v>
      </c>
      <c r="D32" s="262">
        <v>1023</v>
      </c>
      <c r="E32" s="361">
        <v>7876</v>
      </c>
      <c r="F32" s="369">
        <v>4300</v>
      </c>
      <c r="G32" s="373"/>
      <c r="H32" s="362"/>
      <c r="I32" s="175" t="e">
        <f t="shared" si="7"/>
        <v>#DIV/0!</v>
      </c>
    </row>
    <row r="33" spans="1:9" ht="20.100000000000001" customHeight="1" x14ac:dyDescent="0.25">
      <c r="A33" s="64"/>
      <c r="B33" s="261">
        <v>55</v>
      </c>
      <c r="C33" s="174" t="s">
        <v>609</v>
      </c>
      <c r="D33" s="262">
        <v>1024</v>
      </c>
      <c r="E33" s="361">
        <v>10620</v>
      </c>
      <c r="F33" s="369">
        <v>10390</v>
      </c>
      <c r="G33" s="373">
        <v>5196</v>
      </c>
      <c r="H33" s="362">
        <v>5314</v>
      </c>
      <c r="I33" s="175">
        <f t="shared" si="7"/>
        <v>1.0227097767513471</v>
      </c>
    </row>
    <row r="34" spans="1:9" ht="20.100000000000001" customHeight="1" x14ac:dyDescent="0.25">
      <c r="A34" s="64"/>
      <c r="B34" s="283"/>
      <c r="C34" s="284" t="s">
        <v>610</v>
      </c>
      <c r="D34" s="285">
        <v>1025</v>
      </c>
      <c r="E34" s="363">
        <f>+E9-E22</f>
        <v>46775</v>
      </c>
      <c r="F34" s="370">
        <f t="shared" ref="F34:H34" si="8">+F9-F22</f>
        <v>24746</v>
      </c>
      <c r="G34" s="375">
        <f>+G9-G22</f>
        <v>9279</v>
      </c>
      <c r="H34" s="376">
        <f t="shared" si="8"/>
        <v>33732</v>
      </c>
      <c r="I34" s="377">
        <f>+H34/G34</f>
        <v>3.6353055286129972</v>
      </c>
    </row>
    <row r="35" spans="1:9" ht="20.100000000000001" customHeight="1" x14ac:dyDescent="0.25">
      <c r="A35" s="64"/>
      <c r="B35" s="283"/>
      <c r="C35" s="284" t="s">
        <v>611</v>
      </c>
      <c r="D35" s="285">
        <v>1026</v>
      </c>
      <c r="E35" s="363"/>
      <c r="F35" s="370"/>
      <c r="G35" s="375"/>
      <c r="H35" s="376"/>
      <c r="I35" s="377"/>
    </row>
    <row r="36" spans="1:9" ht="20.100000000000001" customHeight="1" x14ac:dyDescent="0.25">
      <c r="A36" s="64"/>
      <c r="B36" s="581"/>
      <c r="C36" s="287" t="s">
        <v>612</v>
      </c>
      <c r="D36" s="582">
        <v>1027</v>
      </c>
      <c r="E36" s="583">
        <f>+E38+E39+E40+E41</f>
        <v>7229</v>
      </c>
      <c r="F36" s="593">
        <f>+F38+F39+F40+F41</f>
        <v>6900</v>
      </c>
      <c r="G36" s="563">
        <f>+G38+G39+G40+G41</f>
        <v>3450</v>
      </c>
      <c r="H36" s="569">
        <f>+H38+H39+H40+H41</f>
        <v>3758</v>
      </c>
      <c r="I36" s="571">
        <f t="shared" si="6"/>
        <v>1.0892753623188405</v>
      </c>
    </row>
    <row r="37" spans="1:9" ht="14.25" customHeight="1" x14ac:dyDescent="0.25">
      <c r="A37" s="64"/>
      <c r="B37" s="581"/>
      <c r="C37" s="282" t="s">
        <v>613</v>
      </c>
      <c r="D37" s="582"/>
      <c r="E37" s="584"/>
      <c r="F37" s="594"/>
      <c r="G37" s="564"/>
      <c r="H37" s="570"/>
      <c r="I37" s="572" t="str">
        <f t="shared" si="6"/>
        <v xml:space="preserve">  </v>
      </c>
    </row>
    <row r="38" spans="1:9" ht="24" customHeight="1" x14ac:dyDescent="0.25">
      <c r="A38" s="64"/>
      <c r="B38" s="261" t="s">
        <v>614</v>
      </c>
      <c r="C38" s="174" t="s">
        <v>615</v>
      </c>
      <c r="D38" s="262">
        <v>1028</v>
      </c>
      <c r="E38" s="361"/>
      <c r="F38" s="369"/>
      <c r="G38" s="373"/>
      <c r="H38" s="362"/>
      <c r="I38" s="175" t="str">
        <f t="shared" si="6"/>
        <v xml:space="preserve">  </v>
      </c>
    </row>
    <row r="39" spans="1:9" ht="20.100000000000001" customHeight="1" x14ac:dyDescent="0.25">
      <c r="A39" s="64"/>
      <c r="B39" s="261">
        <v>662</v>
      </c>
      <c r="C39" s="174" t="s">
        <v>616</v>
      </c>
      <c r="D39" s="262">
        <v>1029</v>
      </c>
      <c r="E39" s="361">
        <v>7222</v>
      </c>
      <c r="F39" s="369">
        <v>6900</v>
      </c>
      <c r="G39" s="373">
        <v>3450</v>
      </c>
      <c r="H39" s="362">
        <v>3758</v>
      </c>
      <c r="I39" s="175">
        <f t="shared" ref="I39:I40" si="9">+H39/G39</f>
        <v>1.0892753623188405</v>
      </c>
    </row>
    <row r="40" spans="1:9" ht="20.100000000000001" customHeight="1" x14ac:dyDescent="0.25">
      <c r="A40" s="64"/>
      <c r="B40" s="261" t="s">
        <v>126</v>
      </c>
      <c r="C40" s="174" t="s">
        <v>617</v>
      </c>
      <c r="D40" s="262">
        <v>1030</v>
      </c>
      <c r="E40" s="361">
        <v>7</v>
      </c>
      <c r="F40" s="369"/>
      <c r="G40" s="373"/>
      <c r="H40" s="362"/>
      <c r="I40" s="175" t="e">
        <f t="shared" si="9"/>
        <v>#DIV/0!</v>
      </c>
    </row>
    <row r="41" spans="1:9" ht="20.100000000000001" customHeight="1" x14ac:dyDescent="0.25">
      <c r="A41" s="64"/>
      <c r="B41" s="261" t="s">
        <v>618</v>
      </c>
      <c r="C41" s="174" t="s">
        <v>619</v>
      </c>
      <c r="D41" s="262">
        <v>1031</v>
      </c>
      <c r="E41" s="361"/>
      <c r="F41" s="369"/>
      <c r="G41" s="373"/>
      <c r="H41" s="362"/>
      <c r="I41" s="175" t="str">
        <f t="shared" si="6"/>
        <v xml:space="preserve">  </v>
      </c>
    </row>
    <row r="42" spans="1:9" ht="20.100000000000001" customHeight="1" x14ac:dyDescent="0.25">
      <c r="A42" s="64"/>
      <c r="B42" s="581"/>
      <c r="C42" s="287" t="s">
        <v>620</v>
      </c>
      <c r="D42" s="582">
        <v>1032</v>
      </c>
      <c r="E42" s="583">
        <f>+E44+E45+E46+E47</f>
        <v>521</v>
      </c>
      <c r="F42" s="585">
        <f t="shared" ref="F42:H42" si="10">+F44+F45+F46+F47</f>
        <v>1000</v>
      </c>
      <c r="G42" s="563">
        <f t="shared" si="10"/>
        <v>500</v>
      </c>
      <c r="H42" s="565">
        <f t="shared" si="10"/>
        <v>261</v>
      </c>
      <c r="I42" s="567">
        <f t="shared" si="6"/>
        <v>0.52200000000000002</v>
      </c>
    </row>
    <row r="43" spans="1:9" ht="20.100000000000001" customHeight="1" x14ac:dyDescent="0.25">
      <c r="A43" s="64"/>
      <c r="B43" s="581"/>
      <c r="C43" s="282" t="s">
        <v>621</v>
      </c>
      <c r="D43" s="582"/>
      <c r="E43" s="584"/>
      <c r="F43" s="586"/>
      <c r="G43" s="564"/>
      <c r="H43" s="566"/>
      <c r="I43" s="568" t="str">
        <f t="shared" si="6"/>
        <v xml:space="preserve">  </v>
      </c>
    </row>
    <row r="44" spans="1:9" ht="27.75" customHeight="1" x14ac:dyDescent="0.25">
      <c r="A44" s="64"/>
      <c r="B44" s="261" t="s">
        <v>622</v>
      </c>
      <c r="C44" s="174" t="s">
        <v>623</v>
      </c>
      <c r="D44" s="262">
        <v>1033</v>
      </c>
      <c r="E44" s="361"/>
      <c r="F44" s="369"/>
      <c r="G44" s="373"/>
      <c r="H44" s="362"/>
      <c r="I44" s="175" t="str">
        <f t="shared" si="6"/>
        <v xml:space="preserve">  </v>
      </c>
    </row>
    <row r="45" spans="1:9" ht="20.100000000000001" customHeight="1" x14ac:dyDescent="0.25">
      <c r="A45" s="64"/>
      <c r="B45" s="261">
        <v>562</v>
      </c>
      <c r="C45" s="174" t="s">
        <v>624</v>
      </c>
      <c r="D45" s="262">
        <v>1034</v>
      </c>
      <c r="E45" s="361">
        <v>521</v>
      </c>
      <c r="F45" s="369">
        <v>1000</v>
      </c>
      <c r="G45" s="373">
        <v>500</v>
      </c>
      <c r="H45" s="362">
        <v>254</v>
      </c>
      <c r="I45" s="175">
        <f t="shared" ref="I45" si="11">+H45/G45</f>
        <v>0.50800000000000001</v>
      </c>
    </row>
    <row r="46" spans="1:9" ht="20.100000000000001" customHeight="1" x14ac:dyDescent="0.25">
      <c r="A46" s="64"/>
      <c r="B46" s="261" t="s">
        <v>127</v>
      </c>
      <c r="C46" s="174" t="s">
        <v>625</v>
      </c>
      <c r="D46" s="262">
        <v>1035</v>
      </c>
      <c r="E46" s="361"/>
      <c r="F46" s="369"/>
      <c r="G46" s="373"/>
      <c r="H46" s="362">
        <v>7</v>
      </c>
      <c r="I46" s="175" t="str">
        <f t="shared" si="6"/>
        <v xml:space="preserve">  </v>
      </c>
    </row>
    <row r="47" spans="1:9" ht="20.100000000000001" customHeight="1" x14ac:dyDescent="0.25">
      <c r="A47" s="64"/>
      <c r="B47" s="261" t="s">
        <v>626</v>
      </c>
      <c r="C47" s="174" t="s">
        <v>627</v>
      </c>
      <c r="D47" s="262">
        <v>1036</v>
      </c>
      <c r="E47" s="361"/>
      <c r="F47" s="369"/>
      <c r="G47" s="373"/>
      <c r="H47" s="362"/>
      <c r="I47" s="175" t="str">
        <f t="shared" si="6"/>
        <v xml:space="preserve">  </v>
      </c>
    </row>
    <row r="48" spans="1:9" ht="20.100000000000001" customHeight="1" x14ac:dyDescent="0.25">
      <c r="A48" s="64"/>
      <c r="B48" s="261"/>
      <c r="C48" s="167" t="s">
        <v>628</v>
      </c>
      <c r="D48" s="262">
        <v>1037</v>
      </c>
      <c r="E48" s="361">
        <f>+E36-E42</f>
        <v>6708</v>
      </c>
      <c r="F48" s="369">
        <f>+F36-F42</f>
        <v>5900</v>
      </c>
      <c r="G48" s="373">
        <f>+G36-G42</f>
        <v>2950</v>
      </c>
      <c r="H48" s="362">
        <f>+H36-H42</f>
        <v>3497</v>
      </c>
      <c r="I48" s="175">
        <f t="shared" ref="I48" si="12">+H48/G48</f>
        <v>1.1854237288135594</v>
      </c>
    </row>
    <row r="49" spans="1:9" ht="20.100000000000001" customHeight="1" x14ac:dyDescent="0.25">
      <c r="A49" s="64"/>
      <c r="B49" s="261"/>
      <c r="C49" s="167" t="s">
        <v>629</v>
      </c>
      <c r="D49" s="262">
        <v>1038</v>
      </c>
      <c r="E49" s="361"/>
      <c r="F49" s="369"/>
      <c r="G49" s="373"/>
      <c r="H49" s="362"/>
      <c r="I49" s="175" t="str">
        <f t="shared" si="6"/>
        <v xml:space="preserve">  </v>
      </c>
    </row>
    <row r="50" spans="1:9" ht="34.5" customHeight="1" x14ac:dyDescent="0.25">
      <c r="A50" s="64"/>
      <c r="B50" s="261" t="s">
        <v>630</v>
      </c>
      <c r="C50" s="167" t="s">
        <v>631</v>
      </c>
      <c r="D50" s="262">
        <v>1039</v>
      </c>
      <c r="E50" s="361">
        <v>861</v>
      </c>
      <c r="F50" s="369"/>
      <c r="G50" s="373"/>
      <c r="H50" s="362">
        <v>457</v>
      </c>
      <c r="I50" s="175" t="e">
        <f t="shared" ref="I50:I51" si="13">+H50/G50</f>
        <v>#DIV/0!</v>
      </c>
    </row>
    <row r="51" spans="1:9" ht="35.25" customHeight="1" x14ac:dyDescent="0.25">
      <c r="A51" s="64"/>
      <c r="B51" s="261" t="s">
        <v>632</v>
      </c>
      <c r="C51" s="167" t="s">
        <v>633</v>
      </c>
      <c r="D51" s="262">
        <v>1040</v>
      </c>
      <c r="E51" s="361">
        <v>1172</v>
      </c>
      <c r="F51" s="369"/>
      <c r="G51" s="373"/>
      <c r="H51" s="362"/>
      <c r="I51" s="175" t="e">
        <f t="shared" si="13"/>
        <v>#DIV/0!</v>
      </c>
    </row>
    <row r="52" spans="1:9" ht="20.100000000000001" customHeight="1" x14ac:dyDescent="0.25">
      <c r="A52" s="64"/>
      <c r="B52" s="283">
        <v>67</v>
      </c>
      <c r="C52" s="284" t="s">
        <v>634</v>
      </c>
      <c r="D52" s="285">
        <v>1041</v>
      </c>
      <c r="E52" s="363">
        <v>5599</v>
      </c>
      <c r="F52" s="371">
        <v>5100</v>
      </c>
      <c r="G52" s="375">
        <v>2550</v>
      </c>
      <c r="H52" s="364">
        <v>634</v>
      </c>
      <c r="I52" s="286">
        <f t="shared" si="6"/>
        <v>0.24862745098039216</v>
      </c>
    </row>
    <row r="53" spans="1:9" ht="20.100000000000001" customHeight="1" x14ac:dyDescent="0.25">
      <c r="A53" s="64"/>
      <c r="B53" s="283">
        <v>57</v>
      </c>
      <c r="C53" s="284" t="s">
        <v>635</v>
      </c>
      <c r="D53" s="285">
        <v>1042</v>
      </c>
      <c r="E53" s="363">
        <v>56398</v>
      </c>
      <c r="F53" s="371">
        <v>35000</v>
      </c>
      <c r="G53" s="375">
        <v>17500</v>
      </c>
      <c r="H53" s="364">
        <v>16862</v>
      </c>
      <c r="I53" s="286">
        <f t="shared" si="6"/>
        <v>0.96354285714285715</v>
      </c>
    </row>
    <row r="54" spans="1:9" ht="20.100000000000001" customHeight="1" x14ac:dyDescent="0.25">
      <c r="A54" s="64"/>
      <c r="B54" s="581"/>
      <c r="C54" s="287" t="s">
        <v>636</v>
      </c>
      <c r="D54" s="582">
        <v>1043</v>
      </c>
      <c r="E54" s="583">
        <f>+E9+E36+E50+E52</f>
        <v>476473</v>
      </c>
      <c r="F54" s="585">
        <f t="shared" ref="F54:H54" si="14">+F9+F36+F50+F52</f>
        <v>503057</v>
      </c>
      <c r="G54" s="563">
        <f t="shared" si="14"/>
        <v>251538</v>
      </c>
      <c r="H54" s="565">
        <f t="shared" si="14"/>
        <v>271494</v>
      </c>
      <c r="I54" s="567">
        <f t="shared" si="6"/>
        <v>1.0793359253870192</v>
      </c>
    </row>
    <row r="55" spans="1:9" ht="12" customHeight="1" x14ac:dyDescent="0.25">
      <c r="A55" s="64"/>
      <c r="B55" s="581"/>
      <c r="C55" s="282" t="s">
        <v>637</v>
      </c>
      <c r="D55" s="582"/>
      <c r="E55" s="584"/>
      <c r="F55" s="586"/>
      <c r="G55" s="564"/>
      <c r="H55" s="566"/>
      <c r="I55" s="568" t="str">
        <f t="shared" si="6"/>
        <v xml:space="preserve">  </v>
      </c>
    </row>
    <row r="56" spans="1:9" ht="20.100000000000001" customHeight="1" x14ac:dyDescent="0.25">
      <c r="A56" s="64"/>
      <c r="B56" s="581"/>
      <c r="C56" s="287" t="s">
        <v>638</v>
      </c>
      <c r="D56" s="582">
        <v>1044</v>
      </c>
      <c r="E56" s="583">
        <f>+E22+E42+E51+E53</f>
        <v>474100</v>
      </c>
      <c r="F56" s="585">
        <f t="shared" ref="F56:H56" si="15">+F22+F42+F51+F53</f>
        <v>502311</v>
      </c>
      <c r="G56" s="563">
        <f t="shared" si="15"/>
        <v>254259</v>
      </c>
      <c r="H56" s="565">
        <f t="shared" si="15"/>
        <v>250036</v>
      </c>
      <c r="I56" s="567">
        <f t="shared" si="6"/>
        <v>0.98339095174605418</v>
      </c>
    </row>
    <row r="57" spans="1:9" ht="13.5" customHeight="1" x14ac:dyDescent="0.25">
      <c r="A57" s="64"/>
      <c r="B57" s="581"/>
      <c r="C57" s="282" t="s">
        <v>639</v>
      </c>
      <c r="D57" s="582"/>
      <c r="E57" s="584"/>
      <c r="F57" s="586"/>
      <c r="G57" s="564"/>
      <c r="H57" s="566"/>
      <c r="I57" s="568" t="str">
        <f t="shared" si="6"/>
        <v xml:space="preserve">  </v>
      </c>
    </row>
    <row r="58" spans="1:9" ht="20.100000000000001" customHeight="1" x14ac:dyDescent="0.25">
      <c r="A58" s="64"/>
      <c r="B58" s="261"/>
      <c r="C58" s="167" t="s">
        <v>640</v>
      </c>
      <c r="D58" s="262">
        <v>1045</v>
      </c>
      <c r="E58" s="368">
        <f t="shared" ref="E58:H58" si="16">+E54-E56</f>
        <v>2373</v>
      </c>
      <c r="F58" s="368">
        <f t="shared" si="16"/>
        <v>746</v>
      </c>
      <c r="G58" s="373"/>
      <c r="H58" s="373">
        <f t="shared" si="16"/>
        <v>21458</v>
      </c>
      <c r="I58" s="175" t="e">
        <f t="shared" ref="I58" si="17">+H58/G58</f>
        <v>#DIV/0!</v>
      </c>
    </row>
    <row r="59" spans="1:9" ht="20.100000000000001" customHeight="1" x14ac:dyDescent="0.25">
      <c r="A59" s="64"/>
      <c r="B59" s="261"/>
      <c r="C59" s="167" t="s">
        <v>641</v>
      </c>
      <c r="D59" s="262">
        <v>1046</v>
      </c>
      <c r="E59" s="361"/>
      <c r="F59" s="368"/>
      <c r="G59" s="373">
        <f>+G56-G54</f>
        <v>2721</v>
      </c>
      <c r="H59" s="374"/>
      <c r="I59" s="175">
        <f t="shared" si="6"/>
        <v>0</v>
      </c>
    </row>
    <row r="60" spans="1:9" ht="41.25" customHeight="1" x14ac:dyDescent="0.25">
      <c r="A60" s="64"/>
      <c r="B60" s="261" t="s">
        <v>92</v>
      </c>
      <c r="C60" s="167" t="s">
        <v>642</v>
      </c>
      <c r="D60" s="262">
        <v>1047</v>
      </c>
      <c r="E60" s="361"/>
      <c r="F60" s="369"/>
      <c r="G60" s="373"/>
      <c r="H60" s="362"/>
      <c r="I60" s="175" t="str">
        <f t="shared" si="6"/>
        <v xml:space="preserve">  </v>
      </c>
    </row>
    <row r="61" spans="1:9" ht="45" customHeight="1" x14ac:dyDescent="0.25">
      <c r="A61" s="64"/>
      <c r="B61" s="261" t="s">
        <v>643</v>
      </c>
      <c r="C61" s="167" t="s">
        <v>644</v>
      </c>
      <c r="D61" s="262">
        <v>1048</v>
      </c>
      <c r="E61" s="361"/>
      <c r="F61" s="369"/>
      <c r="G61" s="373"/>
      <c r="H61" s="362"/>
      <c r="I61" s="175" t="str">
        <f t="shared" si="6"/>
        <v xml:space="preserve">  </v>
      </c>
    </row>
    <row r="62" spans="1:9" ht="20.100000000000001" customHeight="1" x14ac:dyDescent="0.25">
      <c r="A62" s="64"/>
      <c r="B62" s="587"/>
      <c r="C62" s="170" t="s">
        <v>645</v>
      </c>
      <c r="D62" s="588">
        <v>1049</v>
      </c>
      <c r="E62" s="589">
        <f t="shared" ref="E62" si="18">+E58-E59+E60-E61</f>
        <v>2373</v>
      </c>
      <c r="F62" s="589">
        <f t="shared" ref="F62" si="19">+F58-F59+F60-F61</f>
        <v>746</v>
      </c>
      <c r="G62" s="575"/>
      <c r="H62" s="579">
        <f t="shared" ref="H62" si="20">+H58-H59+H60-H61</f>
        <v>21458</v>
      </c>
      <c r="I62" s="573" t="str">
        <f t="shared" si="6"/>
        <v xml:space="preserve">  </v>
      </c>
    </row>
    <row r="63" spans="1:9" ht="12.75" customHeight="1" x14ac:dyDescent="0.25">
      <c r="A63" s="64"/>
      <c r="B63" s="587"/>
      <c r="C63" s="171" t="s">
        <v>666</v>
      </c>
      <c r="D63" s="588"/>
      <c r="E63" s="590"/>
      <c r="F63" s="590"/>
      <c r="G63" s="576"/>
      <c r="H63" s="580"/>
      <c r="I63" s="574" t="str">
        <f t="shared" si="6"/>
        <v xml:space="preserve">  </v>
      </c>
    </row>
    <row r="64" spans="1:9" ht="20.100000000000001" customHeight="1" x14ac:dyDescent="0.25">
      <c r="A64" s="64"/>
      <c r="B64" s="587"/>
      <c r="C64" s="170" t="s">
        <v>646</v>
      </c>
      <c r="D64" s="588">
        <v>1050</v>
      </c>
      <c r="E64" s="591"/>
      <c r="F64" s="589"/>
      <c r="G64" s="575">
        <f>+G59-G58+G61-G60</f>
        <v>2721</v>
      </c>
      <c r="H64" s="577"/>
      <c r="I64" s="573">
        <f t="shared" si="6"/>
        <v>0</v>
      </c>
    </row>
    <row r="65" spans="1:9" ht="14.25" customHeight="1" x14ac:dyDescent="0.25">
      <c r="A65" s="64"/>
      <c r="B65" s="587"/>
      <c r="C65" s="171" t="s">
        <v>647</v>
      </c>
      <c r="D65" s="588"/>
      <c r="E65" s="592"/>
      <c r="F65" s="590"/>
      <c r="G65" s="576"/>
      <c r="H65" s="578"/>
      <c r="I65" s="574" t="str">
        <f t="shared" si="6"/>
        <v xml:space="preserve">  </v>
      </c>
    </row>
    <row r="66" spans="1:9" ht="20.100000000000001" customHeight="1" x14ac:dyDescent="0.25">
      <c r="A66" s="64"/>
      <c r="B66" s="261"/>
      <c r="C66" s="167" t="s">
        <v>648</v>
      </c>
      <c r="D66" s="262"/>
      <c r="E66" s="361"/>
      <c r="F66" s="369"/>
      <c r="G66" s="373"/>
      <c r="H66" s="362"/>
      <c r="I66" s="175" t="str">
        <f t="shared" si="6"/>
        <v xml:space="preserve">  </v>
      </c>
    </row>
    <row r="67" spans="1:9" ht="20.100000000000001" customHeight="1" x14ac:dyDescent="0.25">
      <c r="A67" s="64"/>
      <c r="B67" s="261">
        <v>721</v>
      </c>
      <c r="C67" s="174" t="s">
        <v>649</v>
      </c>
      <c r="D67" s="262">
        <v>1051</v>
      </c>
      <c r="E67" s="361">
        <v>1310</v>
      </c>
      <c r="F67" s="369">
        <v>112</v>
      </c>
      <c r="G67" s="373"/>
      <c r="H67" s="362"/>
      <c r="I67" s="175" t="e">
        <f t="shared" ref="I67" si="21">+H67/G67</f>
        <v>#DIV/0!</v>
      </c>
    </row>
    <row r="68" spans="1:9" ht="20.100000000000001" customHeight="1" x14ac:dyDescent="0.25">
      <c r="A68" s="64"/>
      <c r="B68" s="261" t="s">
        <v>650</v>
      </c>
      <c r="C68" s="174" t="s">
        <v>651</v>
      </c>
      <c r="D68" s="262">
        <v>1052</v>
      </c>
      <c r="E68" s="361">
        <v>807</v>
      </c>
      <c r="F68" s="369"/>
      <c r="G68" s="373"/>
      <c r="H68" s="362"/>
      <c r="I68" s="175" t="str">
        <f t="shared" si="6"/>
        <v xml:space="preserve">  </v>
      </c>
    </row>
    <row r="69" spans="1:9" ht="20.100000000000001" customHeight="1" x14ac:dyDescent="0.25">
      <c r="A69" s="64"/>
      <c r="B69" s="261" t="s">
        <v>652</v>
      </c>
      <c r="C69" s="174" t="s">
        <v>653</v>
      </c>
      <c r="D69" s="262">
        <v>1053</v>
      </c>
      <c r="E69" s="361"/>
      <c r="F69" s="369"/>
      <c r="G69" s="373"/>
      <c r="H69" s="362"/>
      <c r="I69" s="175" t="str">
        <f t="shared" si="6"/>
        <v xml:space="preserve">  </v>
      </c>
    </row>
    <row r="70" spans="1:9" ht="20.100000000000001" customHeight="1" x14ac:dyDescent="0.25">
      <c r="A70" s="64"/>
      <c r="B70" s="261">
        <v>723</v>
      </c>
      <c r="C70" s="167" t="s">
        <v>654</v>
      </c>
      <c r="D70" s="262">
        <v>1054</v>
      </c>
      <c r="E70" s="361"/>
      <c r="F70" s="369"/>
      <c r="G70" s="373"/>
      <c r="H70" s="362"/>
      <c r="I70" s="175" t="str">
        <f t="shared" si="6"/>
        <v xml:space="preserve">  </v>
      </c>
    </row>
    <row r="71" spans="1:9" ht="20.100000000000001" customHeight="1" x14ac:dyDescent="0.25">
      <c r="A71" s="64"/>
      <c r="B71" s="581"/>
      <c r="C71" s="287" t="s">
        <v>655</v>
      </c>
      <c r="D71" s="582">
        <v>1055</v>
      </c>
      <c r="E71" s="585">
        <f t="shared" ref="E71" si="22">+E62-E64-E67-E68+E69-E70</f>
        <v>256</v>
      </c>
      <c r="F71" s="585">
        <f t="shared" ref="F71" si="23">+F62-F64-F67-F68+F69-F70</f>
        <v>634</v>
      </c>
      <c r="G71" s="563"/>
      <c r="H71" s="563">
        <f t="shared" ref="H71" si="24">+H62-H64-H67-H68+H69-H70</f>
        <v>21458</v>
      </c>
      <c r="I71" s="567" t="str">
        <f t="shared" si="6"/>
        <v xml:space="preserve">  </v>
      </c>
    </row>
    <row r="72" spans="1:9" ht="14.25" customHeight="1" x14ac:dyDescent="0.25">
      <c r="A72" s="64"/>
      <c r="B72" s="581"/>
      <c r="C72" s="282" t="s">
        <v>656</v>
      </c>
      <c r="D72" s="582"/>
      <c r="E72" s="586"/>
      <c r="F72" s="586"/>
      <c r="G72" s="564"/>
      <c r="H72" s="564"/>
      <c r="I72" s="568" t="str">
        <f t="shared" si="6"/>
        <v xml:space="preserve">  </v>
      </c>
    </row>
    <row r="73" spans="1:9" ht="20.100000000000001" customHeight="1" x14ac:dyDescent="0.25">
      <c r="A73" s="64"/>
      <c r="B73" s="581"/>
      <c r="C73" s="287" t="s">
        <v>657</v>
      </c>
      <c r="D73" s="582">
        <v>1056</v>
      </c>
      <c r="E73" s="583"/>
      <c r="F73" s="585"/>
      <c r="G73" s="563">
        <f>+G64-G67-G68+G69-G70</f>
        <v>2721</v>
      </c>
      <c r="H73" s="565"/>
      <c r="I73" s="567">
        <f t="shared" si="6"/>
        <v>0</v>
      </c>
    </row>
    <row r="74" spans="1:9" ht="14.25" customHeight="1" x14ac:dyDescent="0.25">
      <c r="A74" s="64"/>
      <c r="B74" s="581"/>
      <c r="C74" s="282" t="s">
        <v>658</v>
      </c>
      <c r="D74" s="582"/>
      <c r="E74" s="584"/>
      <c r="F74" s="586"/>
      <c r="G74" s="564"/>
      <c r="H74" s="566"/>
      <c r="I74" s="568" t="str">
        <f t="shared" si="6"/>
        <v xml:space="preserve">  </v>
      </c>
    </row>
    <row r="75" spans="1:9" ht="20.100000000000001" customHeight="1" x14ac:dyDescent="0.25">
      <c r="A75" s="64"/>
      <c r="B75" s="261"/>
      <c r="C75" s="174" t="s">
        <v>659</v>
      </c>
      <c r="D75" s="262">
        <v>1057</v>
      </c>
      <c r="E75" s="361"/>
      <c r="F75" s="369"/>
      <c r="G75" s="373"/>
      <c r="H75" s="362"/>
      <c r="I75" s="175" t="str">
        <f t="shared" ref="I75:I81" si="25">IFERROR(H75/G75,"  ")</f>
        <v xml:space="preserve">  </v>
      </c>
    </row>
    <row r="76" spans="1:9" ht="20.100000000000001" customHeight="1" x14ac:dyDescent="0.25">
      <c r="A76" s="64"/>
      <c r="B76" s="261"/>
      <c r="C76" s="174" t="s">
        <v>660</v>
      </c>
      <c r="D76" s="262">
        <v>1058</v>
      </c>
      <c r="E76" s="361"/>
      <c r="F76" s="369"/>
      <c r="G76" s="373"/>
      <c r="H76" s="362"/>
      <c r="I76" s="175" t="str">
        <f t="shared" si="25"/>
        <v xml:space="preserve">  </v>
      </c>
    </row>
    <row r="77" spans="1:9" ht="20.100000000000001" customHeight="1" x14ac:dyDescent="0.25">
      <c r="A77" s="64"/>
      <c r="B77" s="261"/>
      <c r="C77" s="174" t="s">
        <v>661</v>
      </c>
      <c r="D77" s="262">
        <v>1059</v>
      </c>
      <c r="E77" s="361"/>
      <c r="F77" s="369"/>
      <c r="G77" s="373"/>
      <c r="H77" s="362"/>
      <c r="I77" s="175" t="str">
        <f t="shared" si="25"/>
        <v xml:space="preserve">  </v>
      </c>
    </row>
    <row r="78" spans="1:9" ht="20.100000000000001" customHeight="1" x14ac:dyDescent="0.25">
      <c r="A78" s="64"/>
      <c r="B78" s="261"/>
      <c r="C78" s="174" t="s">
        <v>662</v>
      </c>
      <c r="D78" s="262">
        <v>1060</v>
      </c>
      <c r="E78" s="361"/>
      <c r="F78" s="369"/>
      <c r="G78" s="373"/>
      <c r="H78" s="362"/>
      <c r="I78" s="175" t="str">
        <f t="shared" si="25"/>
        <v xml:space="preserve">  </v>
      </c>
    </row>
    <row r="79" spans="1:9" ht="20.100000000000001" customHeight="1" x14ac:dyDescent="0.25">
      <c r="A79" s="64"/>
      <c r="B79" s="261"/>
      <c r="C79" s="174" t="s">
        <v>663</v>
      </c>
      <c r="D79" s="262"/>
      <c r="E79" s="361"/>
      <c r="F79" s="369"/>
      <c r="G79" s="373"/>
      <c r="H79" s="362"/>
      <c r="I79" s="175" t="str">
        <f t="shared" si="25"/>
        <v xml:space="preserve">  </v>
      </c>
    </row>
    <row r="80" spans="1:9" ht="20.100000000000001" customHeight="1" x14ac:dyDescent="0.25">
      <c r="A80" s="64"/>
      <c r="B80" s="261"/>
      <c r="C80" s="174" t="s">
        <v>664</v>
      </c>
      <c r="D80" s="262">
        <v>1061</v>
      </c>
      <c r="E80" s="361"/>
      <c r="F80" s="369"/>
      <c r="G80" s="373"/>
      <c r="H80" s="362"/>
      <c r="I80" s="175" t="str">
        <f t="shared" si="25"/>
        <v xml:space="preserve">  </v>
      </c>
    </row>
    <row r="81" spans="1:9" ht="20.100000000000001" customHeight="1" thickBot="1" x14ac:dyDescent="0.3">
      <c r="A81" s="64"/>
      <c r="B81" s="183"/>
      <c r="C81" s="263" t="s">
        <v>665</v>
      </c>
      <c r="D81" s="260">
        <v>1062</v>
      </c>
      <c r="E81" s="365"/>
      <c r="F81" s="372"/>
      <c r="G81" s="367"/>
      <c r="H81" s="366"/>
      <c r="I81" s="181" t="str">
        <f t="shared" si="25"/>
        <v xml:space="preserve">  </v>
      </c>
    </row>
    <row r="82" spans="1:9" x14ac:dyDescent="0.25">
      <c r="B82" s="41"/>
      <c r="I82" s="8"/>
    </row>
    <row r="83" spans="1:9" x14ac:dyDescent="0.25">
      <c r="B83" s="155" t="s">
        <v>572</v>
      </c>
      <c r="I83" s="8"/>
    </row>
    <row r="84" spans="1:9" x14ac:dyDescent="0.25">
      <c r="I84" s="8"/>
    </row>
    <row r="85" spans="1:9" x14ac:dyDescent="0.25">
      <c r="I85" s="8"/>
    </row>
    <row r="86" spans="1:9" x14ac:dyDescent="0.25">
      <c r="I86" s="8"/>
    </row>
    <row r="87" spans="1:9" x14ac:dyDescent="0.25">
      <c r="I87" s="8"/>
    </row>
    <row r="88" spans="1:9" x14ac:dyDescent="0.25">
      <c r="I88" s="8"/>
    </row>
    <row r="89" spans="1:9" x14ac:dyDescent="0.25">
      <c r="I89" s="8"/>
    </row>
    <row r="90" spans="1:9" x14ac:dyDescent="0.25">
      <c r="I90" s="8"/>
    </row>
    <row r="91" spans="1:9" x14ac:dyDescent="0.25">
      <c r="I91" s="8"/>
    </row>
    <row r="92" spans="1:9" x14ac:dyDescent="0.25">
      <c r="I92" s="8"/>
    </row>
    <row r="93" spans="1:9" x14ac:dyDescent="0.25">
      <c r="I93" s="8"/>
    </row>
    <row r="94" spans="1:9" x14ac:dyDescent="0.25">
      <c r="I94" s="8"/>
    </row>
    <row r="95" spans="1:9" x14ac:dyDescent="0.25">
      <c r="I95" s="8"/>
    </row>
    <row r="96" spans="1:9" x14ac:dyDescent="0.25">
      <c r="I96" s="8"/>
    </row>
    <row r="97" spans="5:8" s="8" customFormat="1" x14ac:dyDescent="0.25">
      <c r="E97" s="358"/>
      <c r="F97" s="358"/>
      <c r="G97" s="358"/>
      <c r="H97" s="358"/>
    </row>
    <row r="98" spans="5:8" s="8" customFormat="1" x14ac:dyDescent="0.25">
      <c r="E98" s="358"/>
      <c r="F98" s="358"/>
      <c r="G98" s="358"/>
      <c r="H98" s="358"/>
    </row>
    <row r="99" spans="5:8" s="8" customFormat="1" x14ac:dyDescent="0.25">
      <c r="E99" s="358"/>
      <c r="F99" s="358"/>
      <c r="G99" s="358"/>
      <c r="H99" s="358"/>
    </row>
    <row r="100" spans="5:8" s="8" customFormat="1" x14ac:dyDescent="0.25">
      <c r="E100" s="358"/>
      <c r="F100" s="358"/>
      <c r="G100" s="358"/>
      <c r="H100" s="358"/>
    </row>
    <row r="101" spans="5:8" s="8" customFormat="1" x14ac:dyDescent="0.25">
      <c r="E101" s="358"/>
      <c r="F101" s="358"/>
      <c r="G101" s="358"/>
      <c r="H101" s="358"/>
    </row>
    <row r="102" spans="5:8" s="8" customFormat="1" x14ac:dyDescent="0.25">
      <c r="E102" s="358"/>
      <c r="F102" s="358"/>
      <c r="G102" s="358"/>
      <c r="H102" s="358"/>
    </row>
    <row r="103" spans="5:8" s="8" customFormat="1" x14ac:dyDescent="0.25">
      <c r="E103" s="358"/>
      <c r="F103" s="358"/>
      <c r="G103" s="358"/>
      <c r="H103" s="358"/>
    </row>
    <row r="104" spans="5:8" s="8" customFormat="1" x14ac:dyDescent="0.25">
      <c r="E104" s="358"/>
      <c r="F104" s="358"/>
      <c r="G104" s="358"/>
      <c r="H104" s="358"/>
    </row>
    <row r="105" spans="5:8" s="8" customFormat="1" x14ac:dyDescent="0.25">
      <c r="E105" s="358"/>
      <c r="F105" s="358"/>
      <c r="G105" s="358"/>
      <c r="H105" s="358"/>
    </row>
    <row r="106" spans="5:8" s="8" customFormat="1" x14ac:dyDescent="0.25">
      <c r="E106" s="358"/>
      <c r="F106" s="358"/>
      <c r="G106" s="358"/>
      <c r="H106" s="358"/>
    </row>
    <row r="107" spans="5:8" s="8" customFormat="1" x14ac:dyDescent="0.25">
      <c r="E107" s="358"/>
      <c r="F107" s="358"/>
      <c r="G107" s="358"/>
      <c r="H107" s="358"/>
    </row>
    <row r="108" spans="5:8" s="8" customFormat="1" x14ac:dyDescent="0.25">
      <c r="E108" s="358"/>
      <c r="F108" s="358"/>
      <c r="G108" s="358"/>
      <c r="H108" s="358"/>
    </row>
    <row r="109" spans="5:8" s="8" customFormat="1" x14ac:dyDescent="0.25">
      <c r="E109" s="358"/>
      <c r="F109" s="358"/>
      <c r="G109" s="358"/>
      <c r="H109" s="358"/>
    </row>
    <row r="110" spans="5:8" s="8" customFormat="1" x14ac:dyDescent="0.25">
      <c r="E110" s="358"/>
      <c r="F110" s="358"/>
      <c r="G110" s="358"/>
      <c r="H110" s="358"/>
    </row>
    <row r="111" spans="5:8" s="8" customFormat="1" x14ac:dyDescent="0.25">
      <c r="E111" s="358"/>
      <c r="F111" s="358"/>
      <c r="G111" s="358"/>
      <c r="H111" s="358"/>
    </row>
    <row r="112" spans="5:8" s="8" customFormat="1" x14ac:dyDescent="0.25">
      <c r="E112" s="358"/>
      <c r="F112" s="358"/>
      <c r="G112" s="358"/>
      <c r="H112" s="358"/>
    </row>
    <row r="113" spans="5:8" s="8" customFormat="1" x14ac:dyDescent="0.25">
      <c r="E113" s="358"/>
      <c r="F113" s="358"/>
      <c r="G113" s="358"/>
      <c r="H113" s="358"/>
    </row>
    <row r="114" spans="5:8" s="8" customFormat="1" x14ac:dyDescent="0.25">
      <c r="E114" s="358"/>
      <c r="F114" s="358"/>
      <c r="G114" s="358"/>
      <c r="H114" s="358"/>
    </row>
    <row r="115" spans="5:8" s="8" customFormat="1" x14ac:dyDescent="0.25">
      <c r="E115" s="358"/>
      <c r="F115" s="358"/>
      <c r="G115" s="358"/>
      <c r="H115" s="358"/>
    </row>
    <row r="116" spans="5:8" s="8" customFormat="1" x14ac:dyDescent="0.25">
      <c r="E116" s="358"/>
      <c r="F116" s="358"/>
      <c r="G116" s="358"/>
      <c r="H116" s="358"/>
    </row>
    <row r="117" spans="5:8" s="8" customFormat="1" x14ac:dyDescent="0.25">
      <c r="E117" s="358"/>
      <c r="F117" s="358"/>
      <c r="G117" s="358"/>
      <c r="H117" s="358"/>
    </row>
    <row r="118" spans="5:8" s="8" customFormat="1" x14ac:dyDescent="0.25">
      <c r="E118" s="358"/>
      <c r="F118" s="358"/>
      <c r="G118" s="358"/>
      <c r="H118" s="358"/>
    </row>
    <row r="119" spans="5:8" s="8" customFormat="1" x14ac:dyDescent="0.25">
      <c r="E119" s="358"/>
      <c r="F119" s="358"/>
      <c r="G119" s="358"/>
      <c r="H119" s="358"/>
    </row>
    <row r="120" spans="5:8" s="8" customFormat="1" x14ac:dyDescent="0.25">
      <c r="E120" s="358"/>
      <c r="F120" s="358"/>
      <c r="G120" s="358"/>
      <c r="H120" s="358"/>
    </row>
    <row r="121" spans="5:8" s="8" customFormat="1" x14ac:dyDescent="0.25">
      <c r="E121" s="358"/>
      <c r="F121" s="358"/>
      <c r="G121" s="358"/>
      <c r="H121" s="358"/>
    </row>
    <row r="122" spans="5:8" s="8" customFormat="1" x14ac:dyDescent="0.25">
      <c r="E122" s="358"/>
      <c r="F122" s="358"/>
      <c r="G122" s="358"/>
      <c r="H122" s="358"/>
    </row>
    <row r="123" spans="5:8" s="8" customFormat="1" x14ac:dyDescent="0.25">
      <c r="E123" s="358"/>
      <c r="F123" s="358"/>
      <c r="G123" s="358"/>
      <c r="H123" s="358"/>
    </row>
    <row r="124" spans="5:8" s="8" customFormat="1" x14ac:dyDescent="0.25">
      <c r="E124" s="358"/>
      <c r="F124" s="358"/>
      <c r="G124" s="358"/>
      <c r="H124" s="358"/>
    </row>
    <row r="125" spans="5:8" s="8" customFormat="1" x14ac:dyDescent="0.25">
      <c r="E125" s="358"/>
      <c r="F125" s="358"/>
      <c r="G125" s="358"/>
      <c r="H125" s="358"/>
    </row>
    <row r="126" spans="5:8" s="8" customFormat="1" x14ac:dyDescent="0.25">
      <c r="E126" s="358"/>
      <c r="F126" s="358"/>
      <c r="G126" s="358"/>
      <c r="H126" s="358"/>
    </row>
    <row r="127" spans="5:8" s="8" customFormat="1" x14ac:dyDescent="0.25">
      <c r="E127" s="358"/>
      <c r="F127" s="358"/>
      <c r="G127" s="358"/>
      <c r="H127" s="358"/>
    </row>
    <row r="128" spans="5:8" s="8" customFormat="1" x14ac:dyDescent="0.25">
      <c r="E128" s="358"/>
      <c r="F128" s="358"/>
      <c r="G128" s="358"/>
      <c r="H128" s="358"/>
    </row>
    <row r="129" spans="5:8" s="8" customFormat="1" x14ac:dyDescent="0.25">
      <c r="E129" s="358"/>
      <c r="F129" s="358"/>
      <c r="G129" s="358"/>
      <c r="H129" s="358"/>
    </row>
    <row r="130" spans="5:8" s="8" customFormat="1" x14ac:dyDescent="0.25">
      <c r="E130" s="358"/>
      <c r="F130" s="358"/>
      <c r="G130" s="358"/>
      <c r="H130" s="358"/>
    </row>
    <row r="131" spans="5:8" s="8" customFormat="1" x14ac:dyDescent="0.25">
      <c r="E131" s="358"/>
      <c r="F131" s="358"/>
      <c r="G131" s="358"/>
      <c r="H131" s="358"/>
    </row>
    <row r="132" spans="5:8" s="8" customFormat="1" x14ac:dyDescent="0.25">
      <c r="E132" s="358"/>
      <c r="F132" s="358"/>
      <c r="G132" s="358"/>
      <c r="H132" s="358"/>
    </row>
    <row r="133" spans="5:8" s="8" customFormat="1" x14ac:dyDescent="0.25">
      <c r="E133" s="358"/>
      <c r="F133" s="358"/>
      <c r="G133" s="358"/>
      <c r="H133" s="358"/>
    </row>
    <row r="134" spans="5:8" s="8" customFormat="1" x14ac:dyDescent="0.25">
      <c r="E134" s="358"/>
      <c r="F134" s="358"/>
      <c r="G134" s="358"/>
      <c r="H134" s="358"/>
    </row>
    <row r="135" spans="5:8" s="8" customFormat="1" x14ac:dyDescent="0.25">
      <c r="E135" s="358"/>
      <c r="F135" s="358"/>
      <c r="G135" s="358"/>
      <c r="H135" s="358"/>
    </row>
    <row r="136" spans="5:8" s="8" customFormat="1" x14ac:dyDescent="0.25">
      <c r="E136" s="358"/>
      <c r="F136" s="358"/>
      <c r="G136" s="358"/>
      <c r="H136" s="358"/>
    </row>
    <row r="137" spans="5:8" s="8" customFormat="1" x14ac:dyDescent="0.25">
      <c r="E137" s="358"/>
      <c r="F137" s="358"/>
      <c r="G137" s="358"/>
      <c r="H137" s="358"/>
    </row>
    <row r="138" spans="5:8" s="8" customFormat="1" x14ac:dyDescent="0.25">
      <c r="E138" s="358"/>
      <c r="F138" s="358"/>
      <c r="G138" s="358"/>
      <c r="H138" s="358"/>
    </row>
    <row r="139" spans="5:8" s="8" customFormat="1" x14ac:dyDescent="0.25">
      <c r="E139" s="358"/>
      <c r="F139" s="358"/>
      <c r="G139" s="358"/>
      <c r="H139" s="358"/>
    </row>
    <row r="140" spans="5:8" s="8" customFormat="1" x14ac:dyDescent="0.25">
      <c r="E140" s="358"/>
      <c r="F140" s="358"/>
      <c r="G140" s="358"/>
      <c r="H140" s="358"/>
    </row>
    <row r="141" spans="5:8" s="8" customFormat="1" x14ac:dyDescent="0.25">
      <c r="E141" s="358"/>
      <c r="F141" s="358"/>
      <c r="G141" s="358"/>
      <c r="H141" s="358"/>
    </row>
    <row r="142" spans="5:8" s="8" customFormat="1" x14ac:dyDescent="0.25">
      <c r="E142" s="358"/>
      <c r="F142" s="358"/>
      <c r="G142" s="358"/>
      <c r="H142" s="358"/>
    </row>
    <row r="143" spans="5:8" s="8" customFormat="1" x14ac:dyDescent="0.25">
      <c r="E143" s="358"/>
      <c r="F143" s="358"/>
      <c r="G143" s="358"/>
      <c r="H143" s="358"/>
    </row>
    <row r="144" spans="5:8" s="8" customFormat="1" x14ac:dyDescent="0.25">
      <c r="E144" s="358"/>
      <c r="F144" s="358"/>
      <c r="G144" s="358"/>
      <c r="H144" s="358"/>
    </row>
    <row r="145" spans="5:8" s="8" customFormat="1" x14ac:dyDescent="0.25">
      <c r="E145" s="358"/>
      <c r="F145" s="358"/>
      <c r="G145" s="358"/>
      <c r="H145" s="358"/>
    </row>
    <row r="146" spans="5:8" s="8" customFormat="1" x14ac:dyDescent="0.25">
      <c r="E146" s="358"/>
      <c r="F146" s="358"/>
      <c r="G146" s="358"/>
      <c r="H146" s="358"/>
    </row>
    <row r="147" spans="5:8" s="8" customFormat="1" x14ac:dyDescent="0.25">
      <c r="E147" s="358"/>
      <c r="F147" s="358"/>
      <c r="G147" s="358"/>
      <c r="H147" s="358"/>
    </row>
    <row r="148" spans="5:8" s="8" customFormat="1" x14ac:dyDescent="0.25">
      <c r="E148" s="358"/>
      <c r="F148" s="358"/>
      <c r="G148" s="358"/>
      <c r="H148" s="358"/>
    </row>
  </sheetData>
  <mergeCells count="72">
    <mergeCell ref="B9:B10"/>
    <mergeCell ref="D9:D10"/>
    <mergeCell ref="E9:E10"/>
    <mergeCell ref="F9:F10"/>
    <mergeCell ref="B2:I2"/>
    <mergeCell ref="B3:I3"/>
    <mergeCell ref="B6:B7"/>
    <mergeCell ref="E6:E7"/>
    <mergeCell ref="F6:F7"/>
    <mergeCell ref="G9:G10"/>
    <mergeCell ref="H9:H10"/>
    <mergeCell ref="I9:I10"/>
    <mergeCell ref="D6:D7"/>
    <mergeCell ref="C6:C7"/>
    <mergeCell ref="I6:I7"/>
    <mergeCell ref="G6:H6"/>
    <mergeCell ref="F36:F37"/>
    <mergeCell ref="B42:B43"/>
    <mergeCell ref="D42:D43"/>
    <mergeCell ref="E42:E43"/>
    <mergeCell ref="F42:F43"/>
    <mergeCell ref="B36:B37"/>
    <mergeCell ref="D36:D37"/>
    <mergeCell ref="E36:E37"/>
    <mergeCell ref="B73:B74"/>
    <mergeCell ref="D73:D74"/>
    <mergeCell ref="E73:E74"/>
    <mergeCell ref="F73:F74"/>
    <mergeCell ref="B62:B63"/>
    <mergeCell ref="D62:D63"/>
    <mergeCell ref="E62:E63"/>
    <mergeCell ref="F62:F63"/>
    <mergeCell ref="B64:B65"/>
    <mergeCell ref="D64:D65"/>
    <mergeCell ref="E64:E65"/>
    <mergeCell ref="F64:F65"/>
    <mergeCell ref="B71:B72"/>
    <mergeCell ref="D71:D72"/>
    <mergeCell ref="E71:E72"/>
    <mergeCell ref="F71:F72"/>
    <mergeCell ref="B54:B55"/>
    <mergeCell ref="D54:D55"/>
    <mergeCell ref="E54:E55"/>
    <mergeCell ref="F54:F55"/>
    <mergeCell ref="B56:B57"/>
    <mergeCell ref="D56:D57"/>
    <mergeCell ref="E56:E57"/>
    <mergeCell ref="F56:F57"/>
    <mergeCell ref="G73:G74"/>
    <mergeCell ref="H73:H74"/>
    <mergeCell ref="I73:I74"/>
    <mergeCell ref="I64:I65"/>
    <mergeCell ref="I62:I63"/>
    <mergeCell ref="I71:I72"/>
    <mergeCell ref="G64:G65"/>
    <mergeCell ref="H64:H65"/>
    <mergeCell ref="G62:G63"/>
    <mergeCell ref="H62:H63"/>
    <mergeCell ref="G71:G72"/>
    <mergeCell ref="H71:H72"/>
    <mergeCell ref="G36:G37"/>
    <mergeCell ref="H36:H37"/>
    <mergeCell ref="I36:I37"/>
    <mergeCell ref="G42:G43"/>
    <mergeCell ref="I42:I43"/>
    <mergeCell ref="H42:H43"/>
    <mergeCell ref="G54:G55"/>
    <mergeCell ref="H54:H55"/>
    <mergeCell ref="I54:I55"/>
    <mergeCell ref="G56:G57"/>
    <mergeCell ref="H56:H57"/>
    <mergeCell ref="I56:I57"/>
  </mergeCells>
  <pageMargins left="0.11811023622047245" right="0.11811023622047245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</sheetPr>
  <dimension ref="A1:J145"/>
  <sheetViews>
    <sheetView showGridLines="0" topLeftCell="A40" workbookViewId="0">
      <selection activeCell="H52" sqref="H52"/>
    </sheetView>
  </sheetViews>
  <sheetFormatPr defaultRowHeight="15.75" x14ac:dyDescent="0.2"/>
  <cols>
    <col min="1" max="1" width="1.5703125" style="155" customWidth="1"/>
    <col min="2" max="2" width="21.7109375" style="155" customWidth="1"/>
    <col min="3" max="3" width="45.7109375" style="155" customWidth="1"/>
    <col min="4" max="4" width="7.5703125" style="155" customWidth="1"/>
    <col min="5" max="8" width="18.28515625" style="50" customWidth="1"/>
    <col min="9" max="9" width="16.5703125" style="155" customWidth="1"/>
    <col min="10" max="256" width="9.140625" style="155"/>
    <col min="257" max="257" width="2.7109375" style="155" customWidth="1"/>
    <col min="258" max="258" width="21.7109375" style="155" customWidth="1"/>
    <col min="259" max="259" width="45.7109375" style="155" customWidth="1"/>
    <col min="260" max="260" width="7.5703125" style="155" customWidth="1"/>
    <col min="261" max="264" width="15.7109375" style="155" customWidth="1"/>
    <col min="265" max="512" width="9.140625" style="155"/>
    <col min="513" max="513" width="2.7109375" style="155" customWidth="1"/>
    <col min="514" max="514" width="21.7109375" style="155" customWidth="1"/>
    <col min="515" max="515" width="45.7109375" style="155" customWidth="1"/>
    <col min="516" max="516" width="7.5703125" style="155" customWidth="1"/>
    <col min="517" max="520" width="15.7109375" style="155" customWidth="1"/>
    <col min="521" max="768" width="9.140625" style="155"/>
    <col min="769" max="769" width="2.7109375" style="155" customWidth="1"/>
    <col min="770" max="770" width="21.7109375" style="155" customWidth="1"/>
    <col min="771" max="771" width="45.7109375" style="155" customWidth="1"/>
    <col min="772" max="772" width="7.5703125" style="155" customWidth="1"/>
    <col min="773" max="776" width="15.7109375" style="155" customWidth="1"/>
    <col min="777" max="1024" width="9.140625" style="155"/>
    <col min="1025" max="1025" width="2.7109375" style="155" customWidth="1"/>
    <col min="1026" max="1026" width="21.7109375" style="155" customWidth="1"/>
    <col min="1027" max="1027" width="45.7109375" style="155" customWidth="1"/>
    <col min="1028" max="1028" width="7.5703125" style="155" customWidth="1"/>
    <col min="1029" max="1032" width="15.7109375" style="155" customWidth="1"/>
    <col min="1033" max="1280" width="9.140625" style="155"/>
    <col min="1281" max="1281" width="2.7109375" style="155" customWidth="1"/>
    <col min="1282" max="1282" width="21.7109375" style="155" customWidth="1"/>
    <col min="1283" max="1283" width="45.7109375" style="155" customWidth="1"/>
    <col min="1284" max="1284" width="7.5703125" style="155" customWidth="1"/>
    <col min="1285" max="1288" width="15.7109375" style="155" customWidth="1"/>
    <col min="1289" max="1536" width="9.140625" style="155"/>
    <col min="1537" max="1537" width="2.7109375" style="155" customWidth="1"/>
    <col min="1538" max="1538" width="21.7109375" style="155" customWidth="1"/>
    <col min="1539" max="1539" width="45.7109375" style="155" customWidth="1"/>
    <col min="1540" max="1540" width="7.5703125" style="155" customWidth="1"/>
    <col min="1541" max="1544" width="15.7109375" style="155" customWidth="1"/>
    <col min="1545" max="1792" width="9.140625" style="155"/>
    <col min="1793" max="1793" width="2.7109375" style="155" customWidth="1"/>
    <col min="1794" max="1794" width="21.7109375" style="155" customWidth="1"/>
    <col min="1795" max="1795" width="45.7109375" style="155" customWidth="1"/>
    <col min="1796" max="1796" width="7.5703125" style="155" customWidth="1"/>
    <col min="1797" max="1800" width="15.7109375" style="155" customWidth="1"/>
    <col min="1801" max="2048" width="9.140625" style="155"/>
    <col min="2049" max="2049" width="2.7109375" style="155" customWidth="1"/>
    <col min="2050" max="2050" width="21.7109375" style="155" customWidth="1"/>
    <col min="2051" max="2051" width="45.7109375" style="155" customWidth="1"/>
    <col min="2052" max="2052" width="7.5703125" style="155" customWidth="1"/>
    <col min="2053" max="2056" width="15.7109375" style="155" customWidth="1"/>
    <col min="2057" max="2304" width="9.140625" style="155"/>
    <col min="2305" max="2305" width="2.7109375" style="155" customWidth="1"/>
    <col min="2306" max="2306" width="21.7109375" style="155" customWidth="1"/>
    <col min="2307" max="2307" width="45.7109375" style="155" customWidth="1"/>
    <col min="2308" max="2308" width="7.5703125" style="155" customWidth="1"/>
    <col min="2309" max="2312" width="15.7109375" style="155" customWidth="1"/>
    <col min="2313" max="2560" width="9.140625" style="155"/>
    <col min="2561" max="2561" width="2.7109375" style="155" customWidth="1"/>
    <col min="2562" max="2562" width="21.7109375" style="155" customWidth="1"/>
    <col min="2563" max="2563" width="45.7109375" style="155" customWidth="1"/>
    <col min="2564" max="2564" width="7.5703125" style="155" customWidth="1"/>
    <col min="2565" max="2568" width="15.7109375" style="155" customWidth="1"/>
    <col min="2569" max="2816" width="9.140625" style="155"/>
    <col min="2817" max="2817" width="2.7109375" style="155" customWidth="1"/>
    <col min="2818" max="2818" width="21.7109375" style="155" customWidth="1"/>
    <col min="2819" max="2819" width="45.7109375" style="155" customWidth="1"/>
    <col min="2820" max="2820" width="7.5703125" style="155" customWidth="1"/>
    <col min="2821" max="2824" width="15.7109375" style="155" customWidth="1"/>
    <col min="2825" max="3072" width="9.140625" style="155"/>
    <col min="3073" max="3073" width="2.7109375" style="155" customWidth="1"/>
    <col min="3074" max="3074" width="21.7109375" style="155" customWidth="1"/>
    <col min="3075" max="3075" width="45.7109375" style="155" customWidth="1"/>
    <col min="3076" max="3076" width="7.5703125" style="155" customWidth="1"/>
    <col min="3077" max="3080" width="15.7109375" style="155" customWidth="1"/>
    <col min="3081" max="3328" width="9.140625" style="155"/>
    <col min="3329" max="3329" width="2.7109375" style="155" customWidth="1"/>
    <col min="3330" max="3330" width="21.7109375" style="155" customWidth="1"/>
    <col min="3331" max="3331" width="45.7109375" style="155" customWidth="1"/>
    <col min="3332" max="3332" width="7.5703125" style="155" customWidth="1"/>
    <col min="3333" max="3336" width="15.7109375" style="155" customWidth="1"/>
    <col min="3337" max="3584" width="9.140625" style="155"/>
    <col min="3585" max="3585" width="2.7109375" style="155" customWidth="1"/>
    <col min="3586" max="3586" width="21.7109375" style="155" customWidth="1"/>
    <col min="3587" max="3587" width="45.7109375" style="155" customWidth="1"/>
    <col min="3588" max="3588" width="7.5703125" style="155" customWidth="1"/>
    <col min="3589" max="3592" width="15.7109375" style="155" customWidth="1"/>
    <col min="3593" max="3840" width="9.140625" style="155"/>
    <col min="3841" max="3841" width="2.7109375" style="155" customWidth="1"/>
    <col min="3842" max="3842" width="21.7109375" style="155" customWidth="1"/>
    <col min="3843" max="3843" width="45.7109375" style="155" customWidth="1"/>
    <col min="3844" max="3844" width="7.5703125" style="155" customWidth="1"/>
    <col min="3845" max="3848" width="15.7109375" style="155" customWidth="1"/>
    <col min="3849" max="4096" width="9.140625" style="155"/>
    <col min="4097" max="4097" width="2.7109375" style="155" customWidth="1"/>
    <col min="4098" max="4098" width="21.7109375" style="155" customWidth="1"/>
    <col min="4099" max="4099" width="45.7109375" style="155" customWidth="1"/>
    <col min="4100" max="4100" width="7.5703125" style="155" customWidth="1"/>
    <col min="4101" max="4104" width="15.7109375" style="155" customWidth="1"/>
    <col min="4105" max="4352" width="9.140625" style="155"/>
    <col min="4353" max="4353" width="2.7109375" style="155" customWidth="1"/>
    <col min="4354" max="4354" width="21.7109375" style="155" customWidth="1"/>
    <col min="4355" max="4355" width="45.7109375" style="155" customWidth="1"/>
    <col min="4356" max="4356" width="7.5703125" style="155" customWidth="1"/>
    <col min="4357" max="4360" width="15.7109375" style="155" customWidth="1"/>
    <col min="4361" max="4608" width="9.140625" style="155"/>
    <col min="4609" max="4609" width="2.7109375" style="155" customWidth="1"/>
    <col min="4610" max="4610" width="21.7109375" style="155" customWidth="1"/>
    <col min="4611" max="4611" width="45.7109375" style="155" customWidth="1"/>
    <col min="4612" max="4612" width="7.5703125" style="155" customWidth="1"/>
    <col min="4613" max="4616" width="15.7109375" style="155" customWidth="1"/>
    <col min="4617" max="4864" width="9.140625" style="155"/>
    <col min="4865" max="4865" width="2.7109375" style="155" customWidth="1"/>
    <col min="4866" max="4866" width="21.7109375" style="155" customWidth="1"/>
    <col min="4867" max="4867" width="45.7109375" style="155" customWidth="1"/>
    <col min="4868" max="4868" width="7.5703125" style="155" customWidth="1"/>
    <col min="4869" max="4872" width="15.7109375" style="155" customWidth="1"/>
    <col min="4873" max="5120" width="9.140625" style="155"/>
    <col min="5121" max="5121" width="2.7109375" style="155" customWidth="1"/>
    <col min="5122" max="5122" width="21.7109375" style="155" customWidth="1"/>
    <col min="5123" max="5123" width="45.7109375" style="155" customWidth="1"/>
    <col min="5124" max="5124" width="7.5703125" style="155" customWidth="1"/>
    <col min="5125" max="5128" width="15.7109375" style="155" customWidth="1"/>
    <col min="5129" max="5376" width="9.140625" style="155"/>
    <col min="5377" max="5377" width="2.7109375" style="155" customWidth="1"/>
    <col min="5378" max="5378" width="21.7109375" style="155" customWidth="1"/>
    <col min="5379" max="5379" width="45.7109375" style="155" customWidth="1"/>
    <col min="5380" max="5380" width="7.5703125" style="155" customWidth="1"/>
    <col min="5381" max="5384" width="15.7109375" style="155" customWidth="1"/>
    <col min="5385" max="5632" width="9.140625" style="155"/>
    <col min="5633" max="5633" width="2.7109375" style="155" customWidth="1"/>
    <col min="5634" max="5634" width="21.7109375" style="155" customWidth="1"/>
    <col min="5635" max="5635" width="45.7109375" style="155" customWidth="1"/>
    <col min="5636" max="5636" width="7.5703125" style="155" customWidth="1"/>
    <col min="5637" max="5640" width="15.7109375" style="155" customWidth="1"/>
    <col min="5641" max="5888" width="9.140625" style="155"/>
    <col min="5889" max="5889" width="2.7109375" style="155" customWidth="1"/>
    <col min="5890" max="5890" width="21.7109375" style="155" customWidth="1"/>
    <col min="5891" max="5891" width="45.7109375" style="155" customWidth="1"/>
    <col min="5892" max="5892" width="7.5703125" style="155" customWidth="1"/>
    <col min="5893" max="5896" width="15.7109375" style="155" customWidth="1"/>
    <col min="5897" max="6144" width="9.140625" style="155"/>
    <col min="6145" max="6145" width="2.7109375" style="155" customWidth="1"/>
    <col min="6146" max="6146" width="21.7109375" style="155" customWidth="1"/>
    <col min="6147" max="6147" width="45.7109375" style="155" customWidth="1"/>
    <col min="6148" max="6148" width="7.5703125" style="155" customWidth="1"/>
    <col min="6149" max="6152" width="15.7109375" style="155" customWidth="1"/>
    <col min="6153" max="6400" width="9.140625" style="155"/>
    <col min="6401" max="6401" width="2.7109375" style="155" customWidth="1"/>
    <col min="6402" max="6402" width="21.7109375" style="155" customWidth="1"/>
    <col min="6403" max="6403" width="45.7109375" style="155" customWidth="1"/>
    <col min="6404" max="6404" width="7.5703125" style="155" customWidth="1"/>
    <col min="6405" max="6408" width="15.7109375" style="155" customWidth="1"/>
    <col min="6409" max="6656" width="9.140625" style="155"/>
    <col min="6657" max="6657" width="2.7109375" style="155" customWidth="1"/>
    <col min="6658" max="6658" width="21.7109375" style="155" customWidth="1"/>
    <col min="6659" max="6659" width="45.7109375" style="155" customWidth="1"/>
    <col min="6660" max="6660" width="7.5703125" style="155" customWidth="1"/>
    <col min="6661" max="6664" width="15.7109375" style="155" customWidth="1"/>
    <col min="6665" max="6912" width="9.140625" style="155"/>
    <col min="6913" max="6913" width="2.7109375" style="155" customWidth="1"/>
    <col min="6914" max="6914" width="21.7109375" style="155" customWidth="1"/>
    <col min="6915" max="6915" width="45.7109375" style="155" customWidth="1"/>
    <col min="6916" max="6916" width="7.5703125" style="155" customWidth="1"/>
    <col min="6917" max="6920" width="15.7109375" style="155" customWidth="1"/>
    <col min="6921" max="7168" width="9.140625" style="155"/>
    <col min="7169" max="7169" width="2.7109375" style="155" customWidth="1"/>
    <col min="7170" max="7170" width="21.7109375" style="155" customWidth="1"/>
    <col min="7171" max="7171" width="45.7109375" style="155" customWidth="1"/>
    <col min="7172" max="7172" width="7.5703125" style="155" customWidth="1"/>
    <col min="7173" max="7176" width="15.7109375" style="155" customWidth="1"/>
    <col min="7177" max="7424" width="9.140625" style="155"/>
    <col min="7425" max="7425" width="2.7109375" style="155" customWidth="1"/>
    <col min="7426" max="7426" width="21.7109375" style="155" customWidth="1"/>
    <col min="7427" max="7427" width="45.7109375" style="155" customWidth="1"/>
    <col min="7428" max="7428" width="7.5703125" style="155" customWidth="1"/>
    <col min="7429" max="7432" width="15.7109375" style="155" customWidth="1"/>
    <col min="7433" max="7680" width="9.140625" style="155"/>
    <col min="7681" max="7681" width="2.7109375" style="155" customWidth="1"/>
    <col min="7682" max="7682" width="21.7109375" style="155" customWidth="1"/>
    <col min="7683" max="7683" width="45.7109375" style="155" customWidth="1"/>
    <col min="7684" max="7684" width="7.5703125" style="155" customWidth="1"/>
    <col min="7685" max="7688" width="15.7109375" style="155" customWidth="1"/>
    <col min="7689" max="7936" width="9.140625" style="155"/>
    <col min="7937" max="7937" width="2.7109375" style="155" customWidth="1"/>
    <col min="7938" max="7938" width="21.7109375" style="155" customWidth="1"/>
    <col min="7939" max="7939" width="45.7109375" style="155" customWidth="1"/>
    <col min="7940" max="7940" width="7.5703125" style="155" customWidth="1"/>
    <col min="7941" max="7944" width="15.7109375" style="155" customWidth="1"/>
    <col min="7945" max="8192" width="9.140625" style="155"/>
    <col min="8193" max="8193" width="2.7109375" style="155" customWidth="1"/>
    <col min="8194" max="8194" width="21.7109375" style="155" customWidth="1"/>
    <col min="8195" max="8195" width="45.7109375" style="155" customWidth="1"/>
    <col min="8196" max="8196" width="7.5703125" style="155" customWidth="1"/>
    <col min="8197" max="8200" width="15.7109375" style="155" customWidth="1"/>
    <col min="8201" max="8448" width="9.140625" style="155"/>
    <col min="8449" max="8449" width="2.7109375" style="155" customWidth="1"/>
    <col min="8450" max="8450" width="21.7109375" style="155" customWidth="1"/>
    <col min="8451" max="8451" width="45.7109375" style="155" customWidth="1"/>
    <col min="8452" max="8452" width="7.5703125" style="155" customWidth="1"/>
    <col min="8453" max="8456" width="15.7109375" style="155" customWidth="1"/>
    <col min="8457" max="8704" width="9.140625" style="155"/>
    <col min="8705" max="8705" width="2.7109375" style="155" customWidth="1"/>
    <col min="8706" max="8706" width="21.7109375" style="155" customWidth="1"/>
    <col min="8707" max="8707" width="45.7109375" style="155" customWidth="1"/>
    <col min="8708" max="8708" width="7.5703125" style="155" customWidth="1"/>
    <col min="8709" max="8712" width="15.7109375" style="155" customWidth="1"/>
    <col min="8713" max="8960" width="9.140625" style="155"/>
    <col min="8961" max="8961" width="2.7109375" style="155" customWidth="1"/>
    <col min="8962" max="8962" width="21.7109375" style="155" customWidth="1"/>
    <col min="8963" max="8963" width="45.7109375" style="155" customWidth="1"/>
    <col min="8964" max="8964" width="7.5703125" style="155" customWidth="1"/>
    <col min="8965" max="8968" width="15.7109375" style="155" customWidth="1"/>
    <col min="8969" max="9216" width="9.140625" style="155"/>
    <col min="9217" max="9217" width="2.7109375" style="155" customWidth="1"/>
    <col min="9218" max="9218" width="21.7109375" style="155" customWidth="1"/>
    <col min="9219" max="9219" width="45.7109375" style="155" customWidth="1"/>
    <col min="9220" max="9220" width="7.5703125" style="155" customWidth="1"/>
    <col min="9221" max="9224" width="15.7109375" style="155" customWidth="1"/>
    <col min="9225" max="9472" width="9.140625" style="155"/>
    <col min="9473" max="9473" width="2.7109375" style="155" customWidth="1"/>
    <col min="9474" max="9474" width="21.7109375" style="155" customWidth="1"/>
    <col min="9475" max="9475" width="45.7109375" style="155" customWidth="1"/>
    <col min="9476" max="9476" width="7.5703125" style="155" customWidth="1"/>
    <col min="9477" max="9480" width="15.7109375" style="155" customWidth="1"/>
    <col min="9481" max="9728" width="9.140625" style="155"/>
    <col min="9729" max="9729" width="2.7109375" style="155" customWidth="1"/>
    <col min="9730" max="9730" width="21.7109375" style="155" customWidth="1"/>
    <col min="9731" max="9731" width="45.7109375" style="155" customWidth="1"/>
    <col min="9732" max="9732" width="7.5703125" style="155" customWidth="1"/>
    <col min="9733" max="9736" width="15.7109375" style="155" customWidth="1"/>
    <col min="9737" max="9984" width="9.140625" style="155"/>
    <col min="9985" max="9985" width="2.7109375" style="155" customWidth="1"/>
    <col min="9986" max="9986" width="21.7109375" style="155" customWidth="1"/>
    <col min="9987" max="9987" width="45.7109375" style="155" customWidth="1"/>
    <col min="9988" max="9988" width="7.5703125" style="155" customWidth="1"/>
    <col min="9989" max="9992" width="15.7109375" style="155" customWidth="1"/>
    <col min="9993" max="10240" width="9.140625" style="155"/>
    <col min="10241" max="10241" width="2.7109375" style="155" customWidth="1"/>
    <col min="10242" max="10242" width="21.7109375" style="155" customWidth="1"/>
    <col min="10243" max="10243" width="45.7109375" style="155" customWidth="1"/>
    <col min="10244" max="10244" width="7.5703125" style="155" customWidth="1"/>
    <col min="10245" max="10248" width="15.7109375" style="155" customWidth="1"/>
    <col min="10249" max="10496" width="9.140625" style="155"/>
    <col min="10497" max="10497" width="2.7109375" style="155" customWidth="1"/>
    <col min="10498" max="10498" width="21.7109375" style="155" customWidth="1"/>
    <col min="10499" max="10499" width="45.7109375" style="155" customWidth="1"/>
    <col min="10500" max="10500" width="7.5703125" style="155" customWidth="1"/>
    <col min="10501" max="10504" width="15.7109375" style="155" customWidth="1"/>
    <col min="10505" max="10752" width="9.140625" style="155"/>
    <col min="10753" max="10753" width="2.7109375" style="155" customWidth="1"/>
    <col min="10754" max="10754" width="21.7109375" style="155" customWidth="1"/>
    <col min="10755" max="10755" width="45.7109375" style="155" customWidth="1"/>
    <col min="10756" max="10756" width="7.5703125" style="155" customWidth="1"/>
    <col min="10757" max="10760" width="15.7109375" style="155" customWidth="1"/>
    <col min="10761" max="11008" width="9.140625" style="155"/>
    <col min="11009" max="11009" width="2.7109375" style="155" customWidth="1"/>
    <col min="11010" max="11010" width="21.7109375" style="155" customWidth="1"/>
    <col min="11011" max="11011" width="45.7109375" style="155" customWidth="1"/>
    <col min="11012" max="11012" width="7.5703125" style="155" customWidth="1"/>
    <col min="11013" max="11016" width="15.7109375" style="155" customWidth="1"/>
    <col min="11017" max="11264" width="9.140625" style="155"/>
    <col min="11265" max="11265" width="2.7109375" style="155" customWidth="1"/>
    <col min="11266" max="11266" width="21.7109375" style="155" customWidth="1"/>
    <col min="11267" max="11267" width="45.7109375" style="155" customWidth="1"/>
    <col min="11268" max="11268" width="7.5703125" style="155" customWidth="1"/>
    <col min="11269" max="11272" width="15.7109375" style="155" customWidth="1"/>
    <col min="11273" max="11520" width="9.140625" style="155"/>
    <col min="11521" max="11521" width="2.7109375" style="155" customWidth="1"/>
    <col min="11522" max="11522" width="21.7109375" style="155" customWidth="1"/>
    <col min="11523" max="11523" width="45.7109375" style="155" customWidth="1"/>
    <col min="11524" max="11524" width="7.5703125" style="155" customWidth="1"/>
    <col min="11525" max="11528" width="15.7109375" style="155" customWidth="1"/>
    <col min="11529" max="11776" width="9.140625" style="155"/>
    <col min="11777" max="11777" width="2.7109375" style="155" customWidth="1"/>
    <col min="11778" max="11778" width="21.7109375" style="155" customWidth="1"/>
    <col min="11779" max="11779" width="45.7109375" style="155" customWidth="1"/>
    <col min="11780" max="11780" width="7.5703125" style="155" customWidth="1"/>
    <col min="11781" max="11784" width="15.7109375" style="155" customWidth="1"/>
    <col min="11785" max="12032" width="9.140625" style="155"/>
    <col min="12033" max="12033" width="2.7109375" style="155" customWidth="1"/>
    <col min="12034" max="12034" width="21.7109375" style="155" customWidth="1"/>
    <col min="12035" max="12035" width="45.7109375" style="155" customWidth="1"/>
    <col min="12036" max="12036" width="7.5703125" style="155" customWidth="1"/>
    <col min="12037" max="12040" width="15.7109375" style="155" customWidth="1"/>
    <col min="12041" max="12288" width="9.140625" style="155"/>
    <col min="12289" max="12289" width="2.7109375" style="155" customWidth="1"/>
    <col min="12290" max="12290" width="21.7109375" style="155" customWidth="1"/>
    <col min="12291" max="12291" width="45.7109375" style="155" customWidth="1"/>
    <col min="12292" max="12292" width="7.5703125" style="155" customWidth="1"/>
    <col min="12293" max="12296" width="15.7109375" style="155" customWidth="1"/>
    <col min="12297" max="12544" width="9.140625" style="155"/>
    <col min="12545" max="12545" width="2.7109375" style="155" customWidth="1"/>
    <col min="12546" max="12546" width="21.7109375" style="155" customWidth="1"/>
    <col min="12547" max="12547" width="45.7109375" style="155" customWidth="1"/>
    <col min="12548" max="12548" width="7.5703125" style="155" customWidth="1"/>
    <col min="12549" max="12552" width="15.7109375" style="155" customWidth="1"/>
    <col min="12553" max="12800" width="9.140625" style="155"/>
    <col min="12801" max="12801" width="2.7109375" style="155" customWidth="1"/>
    <col min="12802" max="12802" width="21.7109375" style="155" customWidth="1"/>
    <col min="12803" max="12803" width="45.7109375" style="155" customWidth="1"/>
    <col min="12804" max="12804" width="7.5703125" style="155" customWidth="1"/>
    <col min="12805" max="12808" width="15.7109375" style="155" customWidth="1"/>
    <col min="12809" max="13056" width="9.140625" style="155"/>
    <col min="13057" max="13057" width="2.7109375" style="155" customWidth="1"/>
    <col min="13058" max="13058" width="21.7109375" style="155" customWidth="1"/>
    <col min="13059" max="13059" width="45.7109375" style="155" customWidth="1"/>
    <col min="13060" max="13060" width="7.5703125" style="155" customWidth="1"/>
    <col min="13061" max="13064" width="15.7109375" style="155" customWidth="1"/>
    <col min="13065" max="13312" width="9.140625" style="155"/>
    <col min="13313" max="13313" width="2.7109375" style="155" customWidth="1"/>
    <col min="13314" max="13314" width="21.7109375" style="155" customWidth="1"/>
    <col min="13315" max="13315" width="45.7109375" style="155" customWidth="1"/>
    <col min="13316" max="13316" width="7.5703125" style="155" customWidth="1"/>
    <col min="13317" max="13320" width="15.7109375" style="155" customWidth="1"/>
    <col min="13321" max="13568" width="9.140625" style="155"/>
    <col min="13569" max="13569" width="2.7109375" style="155" customWidth="1"/>
    <col min="13570" max="13570" width="21.7109375" style="155" customWidth="1"/>
    <col min="13571" max="13571" width="45.7109375" style="155" customWidth="1"/>
    <col min="13572" max="13572" width="7.5703125" style="155" customWidth="1"/>
    <col min="13573" max="13576" width="15.7109375" style="155" customWidth="1"/>
    <col min="13577" max="13824" width="9.140625" style="155"/>
    <col min="13825" max="13825" width="2.7109375" style="155" customWidth="1"/>
    <col min="13826" max="13826" width="21.7109375" style="155" customWidth="1"/>
    <col min="13827" max="13827" width="45.7109375" style="155" customWidth="1"/>
    <col min="13828" max="13828" width="7.5703125" style="155" customWidth="1"/>
    <col min="13829" max="13832" width="15.7109375" style="155" customWidth="1"/>
    <col min="13833" max="14080" width="9.140625" style="155"/>
    <col min="14081" max="14081" width="2.7109375" style="155" customWidth="1"/>
    <col min="14082" max="14082" width="21.7109375" style="155" customWidth="1"/>
    <col min="14083" max="14083" width="45.7109375" style="155" customWidth="1"/>
    <col min="14084" max="14084" width="7.5703125" style="155" customWidth="1"/>
    <col min="14085" max="14088" width="15.7109375" style="155" customWidth="1"/>
    <col min="14089" max="14336" width="9.140625" style="155"/>
    <col min="14337" max="14337" width="2.7109375" style="155" customWidth="1"/>
    <col min="14338" max="14338" width="21.7109375" style="155" customWidth="1"/>
    <col min="14339" max="14339" width="45.7109375" style="155" customWidth="1"/>
    <col min="14340" max="14340" width="7.5703125" style="155" customWidth="1"/>
    <col min="14341" max="14344" width="15.7109375" style="155" customWidth="1"/>
    <col min="14345" max="14592" width="9.140625" style="155"/>
    <col min="14593" max="14593" width="2.7109375" style="155" customWidth="1"/>
    <col min="14594" max="14594" width="21.7109375" style="155" customWidth="1"/>
    <col min="14595" max="14595" width="45.7109375" style="155" customWidth="1"/>
    <col min="14596" max="14596" width="7.5703125" style="155" customWidth="1"/>
    <col min="14597" max="14600" width="15.7109375" style="155" customWidth="1"/>
    <col min="14601" max="14848" width="9.140625" style="155"/>
    <col min="14849" max="14849" width="2.7109375" style="155" customWidth="1"/>
    <col min="14850" max="14850" width="21.7109375" style="155" customWidth="1"/>
    <col min="14851" max="14851" width="45.7109375" style="155" customWidth="1"/>
    <col min="14852" max="14852" width="7.5703125" style="155" customWidth="1"/>
    <col min="14853" max="14856" width="15.7109375" style="155" customWidth="1"/>
    <col min="14857" max="15104" width="9.140625" style="155"/>
    <col min="15105" max="15105" width="2.7109375" style="155" customWidth="1"/>
    <col min="15106" max="15106" width="21.7109375" style="155" customWidth="1"/>
    <col min="15107" max="15107" width="45.7109375" style="155" customWidth="1"/>
    <col min="15108" max="15108" width="7.5703125" style="155" customWidth="1"/>
    <col min="15109" max="15112" width="15.7109375" style="155" customWidth="1"/>
    <col min="15113" max="15360" width="9.140625" style="155"/>
    <col min="15361" max="15361" width="2.7109375" style="155" customWidth="1"/>
    <col min="15362" max="15362" width="21.7109375" style="155" customWidth="1"/>
    <col min="15363" max="15363" width="45.7109375" style="155" customWidth="1"/>
    <col min="15364" max="15364" width="7.5703125" style="155" customWidth="1"/>
    <col min="15365" max="15368" width="15.7109375" style="155" customWidth="1"/>
    <col min="15369" max="15616" width="9.140625" style="155"/>
    <col min="15617" max="15617" width="2.7109375" style="155" customWidth="1"/>
    <col min="15618" max="15618" width="21.7109375" style="155" customWidth="1"/>
    <col min="15619" max="15619" width="45.7109375" style="155" customWidth="1"/>
    <col min="15620" max="15620" width="7.5703125" style="155" customWidth="1"/>
    <col min="15621" max="15624" width="15.7109375" style="155" customWidth="1"/>
    <col min="15625" max="15872" width="9.140625" style="155"/>
    <col min="15873" max="15873" width="2.7109375" style="155" customWidth="1"/>
    <col min="15874" max="15874" width="21.7109375" style="155" customWidth="1"/>
    <col min="15875" max="15875" width="45.7109375" style="155" customWidth="1"/>
    <col min="15876" max="15876" width="7.5703125" style="155" customWidth="1"/>
    <col min="15877" max="15880" width="15.7109375" style="155" customWidth="1"/>
    <col min="15881" max="16128" width="9.140625" style="155"/>
    <col min="16129" max="16129" width="2.7109375" style="155" customWidth="1"/>
    <col min="16130" max="16130" width="21.7109375" style="155" customWidth="1"/>
    <col min="16131" max="16131" width="45.7109375" style="155" customWidth="1"/>
    <col min="16132" max="16132" width="7.5703125" style="155" customWidth="1"/>
    <col min="16133" max="16136" width="15.7109375" style="155" customWidth="1"/>
    <col min="16137" max="16384" width="9.140625" style="155"/>
  </cols>
  <sheetData>
    <row r="1" spans="1:9" ht="12.75" customHeight="1" x14ac:dyDescent="0.2">
      <c r="H1" s="165"/>
      <c r="I1" s="165" t="s">
        <v>569</v>
      </c>
    </row>
    <row r="2" spans="1:9" ht="17.25" customHeight="1" x14ac:dyDescent="0.2">
      <c r="B2" s="599" t="s">
        <v>821</v>
      </c>
      <c r="C2" s="599"/>
      <c r="D2" s="599"/>
      <c r="E2" s="599"/>
      <c r="F2" s="599"/>
      <c r="G2" s="599"/>
      <c r="H2" s="599"/>
      <c r="I2" s="599"/>
    </row>
    <row r="3" spans="1:9" ht="12" customHeight="1" thickBot="1" x14ac:dyDescent="0.25">
      <c r="E3" s="155"/>
      <c r="F3" s="155"/>
      <c r="G3" s="155"/>
      <c r="H3" s="37"/>
      <c r="I3" s="37" t="s">
        <v>128</v>
      </c>
    </row>
    <row r="4" spans="1:9" ht="24" customHeight="1" x14ac:dyDescent="0.2">
      <c r="B4" s="631" t="s">
        <v>60</v>
      </c>
      <c r="C4" s="633" t="s">
        <v>61</v>
      </c>
      <c r="D4" s="635" t="s">
        <v>84</v>
      </c>
      <c r="E4" s="602" t="s">
        <v>784</v>
      </c>
      <c r="F4" s="604" t="s">
        <v>785</v>
      </c>
      <c r="G4" s="614" t="s">
        <v>822</v>
      </c>
      <c r="H4" s="615"/>
      <c r="I4" s="612" t="s">
        <v>819</v>
      </c>
    </row>
    <row r="5" spans="1:9" ht="28.5" customHeight="1" x14ac:dyDescent="0.2">
      <c r="B5" s="632"/>
      <c r="C5" s="634"/>
      <c r="D5" s="636"/>
      <c r="E5" s="603"/>
      <c r="F5" s="605"/>
      <c r="G5" s="228" t="s">
        <v>67</v>
      </c>
      <c r="H5" s="288" t="s">
        <v>46</v>
      </c>
      <c r="I5" s="613"/>
    </row>
    <row r="6" spans="1:9" ht="12.75" customHeight="1" thickBot="1" x14ac:dyDescent="0.25">
      <c r="B6" s="161">
        <v>1</v>
      </c>
      <c r="C6" s="162">
        <v>2</v>
      </c>
      <c r="D6" s="301">
        <v>3</v>
      </c>
      <c r="E6" s="297">
        <v>4</v>
      </c>
      <c r="F6" s="293">
        <v>5</v>
      </c>
      <c r="G6" s="290">
        <v>6</v>
      </c>
      <c r="H6" s="289">
        <v>7</v>
      </c>
      <c r="I6" s="164">
        <v>8</v>
      </c>
    </row>
    <row r="7" spans="1:9" ht="20.100000000000001" customHeight="1" x14ac:dyDescent="0.2">
      <c r="B7" s="166"/>
      <c r="C7" s="167" t="s">
        <v>62</v>
      </c>
      <c r="D7" s="302"/>
      <c r="E7" s="291"/>
      <c r="F7" s="294"/>
      <c r="G7" s="291"/>
      <c r="H7" s="398"/>
      <c r="I7" s="399"/>
    </row>
    <row r="8" spans="1:9" ht="20.100000000000001" customHeight="1" x14ac:dyDescent="0.2">
      <c r="A8" s="168"/>
      <c r="B8" s="169" t="s">
        <v>270</v>
      </c>
      <c r="C8" s="167" t="s">
        <v>271</v>
      </c>
      <c r="D8" s="299" t="s">
        <v>272</v>
      </c>
      <c r="E8" s="292"/>
      <c r="F8" s="295"/>
      <c r="G8" s="292"/>
      <c r="H8" s="296"/>
      <c r="I8" s="400" t="str">
        <f>IFERROR(H8/G8,"  ")</f>
        <v xml:space="preserve">  </v>
      </c>
    </row>
    <row r="9" spans="1:9" ht="20.100000000000001" customHeight="1" x14ac:dyDescent="0.2">
      <c r="A9" s="168"/>
      <c r="B9" s="618"/>
      <c r="C9" s="170" t="s">
        <v>273</v>
      </c>
      <c r="D9" s="619" t="s">
        <v>274</v>
      </c>
      <c r="E9" s="620">
        <f>+E11+E18+E27+E28+E39</f>
        <v>167863</v>
      </c>
      <c r="F9" s="616">
        <f t="shared" ref="F9:H9" si="0">+F11+F18+F27+F28+F39</f>
        <v>206221</v>
      </c>
      <c r="G9" s="622">
        <f t="shared" si="0"/>
        <v>186793</v>
      </c>
      <c r="H9" s="616">
        <f t="shared" si="0"/>
        <v>159561</v>
      </c>
      <c r="I9" s="573">
        <f t="shared" ref="I9:I72" si="1">IFERROR(H9/G9,"  ")</f>
        <v>0.85421295230549321</v>
      </c>
    </row>
    <row r="10" spans="1:9" ht="13.5" customHeight="1" x14ac:dyDescent="0.2">
      <c r="A10" s="168"/>
      <c r="B10" s="618"/>
      <c r="C10" s="171" t="s">
        <v>275</v>
      </c>
      <c r="D10" s="619"/>
      <c r="E10" s="621"/>
      <c r="F10" s="617"/>
      <c r="G10" s="623"/>
      <c r="H10" s="617"/>
      <c r="I10" s="574" t="str">
        <f t="shared" si="1"/>
        <v xml:space="preserve">  </v>
      </c>
    </row>
    <row r="11" spans="1:9" ht="20.100000000000001" customHeight="1" x14ac:dyDescent="0.2">
      <c r="A11" s="168"/>
      <c r="B11" s="618" t="s">
        <v>276</v>
      </c>
      <c r="C11" s="172" t="s">
        <v>277</v>
      </c>
      <c r="D11" s="619" t="s">
        <v>278</v>
      </c>
      <c r="E11" s="624">
        <f>+E13+E14+E15+E16+E17</f>
        <v>114</v>
      </c>
      <c r="F11" s="626">
        <f t="shared" ref="F11:H11" si="2">+F13+F14+F15+F16+F17</f>
        <v>94</v>
      </c>
      <c r="G11" s="628">
        <f t="shared" si="2"/>
        <v>104</v>
      </c>
      <c r="H11" s="626">
        <f t="shared" si="2"/>
        <v>100</v>
      </c>
      <c r="I11" s="573">
        <f t="shared" si="1"/>
        <v>0.96153846153846156</v>
      </c>
    </row>
    <row r="12" spans="1:9" ht="12.75" customHeight="1" x14ac:dyDescent="0.2">
      <c r="A12" s="168"/>
      <c r="B12" s="618"/>
      <c r="C12" s="173" t="s">
        <v>279</v>
      </c>
      <c r="D12" s="619"/>
      <c r="E12" s="625"/>
      <c r="F12" s="627"/>
      <c r="G12" s="629"/>
      <c r="H12" s="627"/>
      <c r="I12" s="574" t="str">
        <f t="shared" si="1"/>
        <v xml:space="preserve">  </v>
      </c>
    </row>
    <row r="13" spans="1:9" ht="20.100000000000001" customHeight="1" x14ac:dyDescent="0.2">
      <c r="A13" s="168"/>
      <c r="B13" s="169" t="s">
        <v>85</v>
      </c>
      <c r="C13" s="174" t="s">
        <v>129</v>
      </c>
      <c r="D13" s="299" t="s">
        <v>280</v>
      </c>
      <c r="E13" s="264"/>
      <c r="F13" s="265"/>
      <c r="G13" s="378"/>
      <c r="H13" s="265"/>
      <c r="I13" s="401" t="str">
        <f t="shared" si="1"/>
        <v xml:space="preserve">  </v>
      </c>
    </row>
    <row r="14" spans="1:9" ht="25.5" customHeight="1" x14ac:dyDescent="0.2">
      <c r="A14" s="168"/>
      <c r="B14" s="169" t="s">
        <v>281</v>
      </c>
      <c r="C14" s="174" t="s">
        <v>282</v>
      </c>
      <c r="D14" s="299" t="s">
        <v>283</v>
      </c>
      <c r="E14" s="379">
        <v>114</v>
      </c>
      <c r="F14" s="388">
        <v>94</v>
      </c>
      <c r="G14" s="389">
        <v>104</v>
      </c>
      <c r="H14" s="265">
        <v>100</v>
      </c>
      <c r="I14" s="401">
        <f t="shared" si="1"/>
        <v>0.96153846153846156</v>
      </c>
    </row>
    <row r="15" spans="1:9" ht="20.100000000000001" customHeight="1" x14ac:dyDescent="0.2">
      <c r="A15" s="168"/>
      <c r="B15" s="169" t="s">
        <v>93</v>
      </c>
      <c r="C15" s="174" t="s">
        <v>284</v>
      </c>
      <c r="D15" s="299" t="s">
        <v>285</v>
      </c>
      <c r="E15" s="264"/>
      <c r="F15" s="265"/>
      <c r="G15" s="378"/>
      <c r="H15" s="265"/>
      <c r="I15" s="401" t="str">
        <f t="shared" si="1"/>
        <v xml:space="preserve">  </v>
      </c>
    </row>
    <row r="16" spans="1:9" ht="25.5" customHeight="1" x14ac:dyDescent="0.2">
      <c r="A16" s="168"/>
      <c r="B16" s="169" t="s">
        <v>286</v>
      </c>
      <c r="C16" s="174" t="s">
        <v>287</v>
      </c>
      <c r="D16" s="299" t="s">
        <v>288</v>
      </c>
      <c r="E16" s="264"/>
      <c r="F16" s="265"/>
      <c r="G16" s="378"/>
      <c r="H16" s="265"/>
      <c r="I16" s="401" t="str">
        <f t="shared" si="1"/>
        <v xml:space="preserve">  </v>
      </c>
    </row>
    <row r="17" spans="1:9" ht="20.100000000000001" customHeight="1" x14ac:dyDescent="0.2">
      <c r="A17" s="168"/>
      <c r="B17" s="169" t="s">
        <v>94</v>
      </c>
      <c r="C17" s="174" t="s">
        <v>289</v>
      </c>
      <c r="D17" s="299" t="s">
        <v>290</v>
      </c>
      <c r="E17" s="264"/>
      <c r="F17" s="265"/>
      <c r="G17" s="378"/>
      <c r="H17" s="265"/>
      <c r="I17" s="401" t="str">
        <f t="shared" si="1"/>
        <v xml:space="preserve">  </v>
      </c>
    </row>
    <row r="18" spans="1:9" ht="20.100000000000001" customHeight="1" x14ac:dyDescent="0.2">
      <c r="A18" s="168"/>
      <c r="B18" s="618" t="s">
        <v>291</v>
      </c>
      <c r="C18" s="172" t="s">
        <v>292</v>
      </c>
      <c r="D18" s="619" t="s">
        <v>293</v>
      </c>
      <c r="E18" s="624">
        <f>+E20+E21+E22+E23+E24+E25+E26</f>
        <v>167748</v>
      </c>
      <c r="F18" s="626">
        <f t="shared" ref="F18:H18" si="3">+F20+F21+F22+F23+F24+F25+F26</f>
        <v>206127</v>
      </c>
      <c r="G18" s="628">
        <f t="shared" si="3"/>
        <v>186689</v>
      </c>
      <c r="H18" s="626">
        <f t="shared" si="3"/>
        <v>158575</v>
      </c>
      <c r="I18" s="573">
        <f t="shared" si="1"/>
        <v>0.84940730305481305</v>
      </c>
    </row>
    <row r="19" spans="1:9" ht="12.75" customHeight="1" x14ac:dyDescent="0.2">
      <c r="A19" s="168"/>
      <c r="B19" s="618"/>
      <c r="C19" s="173" t="s">
        <v>294</v>
      </c>
      <c r="D19" s="619"/>
      <c r="E19" s="625"/>
      <c r="F19" s="627"/>
      <c r="G19" s="629"/>
      <c r="H19" s="627"/>
      <c r="I19" s="574" t="str">
        <f t="shared" si="1"/>
        <v xml:space="preserve">  </v>
      </c>
    </row>
    <row r="20" spans="1:9" ht="20.100000000000001" customHeight="1" x14ac:dyDescent="0.2">
      <c r="A20" s="168"/>
      <c r="B20" s="169" t="s">
        <v>295</v>
      </c>
      <c r="C20" s="174" t="s">
        <v>296</v>
      </c>
      <c r="D20" s="299" t="s">
        <v>297</v>
      </c>
      <c r="E20" s="379">
        <v>57248</v>
      </c>
      <c r="F20" s="388">
        <v>56284</v>
      </c>
      <c r="G20" s="389">
        <v>56884</v>
      </c>
      <c r="H20" s="265">
        <v>56581</v>
      </c>
      <c r="I20" s="401">
        <f t="shared" si="1"/>
        <v>0.99467337036776593</v>
      </c>
    </row>
    <row r="21" spans="1:9" ht="20.100000000000001" customHeight="1" x14ac:dyDescent="0.2">
      <c r="B21" s="176" t="s">
        <v>95</v>
      </c>
      <c r="C21" s="174" t="s">
        <v>298</v>
      </c>
      <c r="D21" s="299" t="s">
        <v>299</v>
      </c>
      <c r="E21" s="380">
        <v>110360</v>
      </c>
      <c r="F21" s="390">
        <v>149843</v>
      </c>
      <c r="G21" s="391">
        <v>129805</v>
      </c>
      <c r="H21" s="265">
        <v>101854</v>
      </c>
      <c r="I21" s="401">
        <f t="shared" si="1"/>
        <v>0.78466931165979736</v>
      </c>
    </row>
    <row r="22" spans="1:9" ht="20.100000000000001" customHeight="1" x14ac:dyDescent="0.2">
      <c r="B22" s="176" t="s">
        <v>96</v>
      </c>
      <c r="C22" s="174" t="s">
        <v>300</v>
      </c>
      <c r="D22" s="299" t="s">
        <v>301</v>
      </c>
      <c r="E22" s="380"/>
      <c r="F22" s="390"/>
      <c r="G22" s="391"/>
      <c r="H22" s="265"/>
      <c r="I22" s="401" t="str">
        <f t="shared" si="1"/>
        <v xml:space="preserve">  </v>
      </c>
    </row>
    <row r="23" spans="1:9" ht="25.5" customHeight="1" x14ac:dyDescent="0.2">
      <c r="B23" s="176" t="s">
        <v>302</v>
      </c>
      <c r="C23" s="174" t="s">
        <v>303</v>
      </c>
      <c r="D23" s="299" t="s">
        <v>304</v>
      </c>
      <c r="E23" s="382">
        <v>140</v>
      </c>
      <c r="F23" s="388"/>
      <c r="G23" s="389"/>
      <c r="H23" s="265">
        <v>140</v>
      </c>
      <c r="I23" s="401" t="str">
        <f t="shared" si="1"/>
        <v xml:space="preserve">  </v>
      </c>
    </row>
    <row r="24" spans="1:9" ht="25.5" customHeight="1" x14ac:dyDescent="0.2">
      <c r="B24" s="176" t="s">
        <v>305</v>
      </c>
      <c r="C24" s="174" t="s">
        <v>306</v>
      </c>
      <c r="D24" s="299" t="s">
        <v>307</v>
      </c>
      <c r="E24" s="264"/>
      <c r="F24" s="265"/>
      <c r="G24" s="378"/>
      <c r="H24" s="265"/>
      <c r="I24" s="401" t="str">
        <f t="shared" si="1"/>
        <v xml:space="preserve">  </v>
      </c>
    </row>
    <row r="25" spans="1:9" ht="25.5" customHeight="1" x14ac:dyDescent="0.2">
      <c r="B25" s="176" t="s">
        <v>308</v>
      </c>
      <c r="C25" s="174" t="s">
        <v>309</v>
      </c>
      <c r="D25" s="299" t="s">
        <v>310</v>
      </c>
      <c r="E25" s="264"/>
      <c r="F25" s="265"/>
      <c r="G25" s="378"/>
      <c r="H25" s="265"/>
      <c r="I25" s="401" t="str">
        <f t="shared" si="1"/>
        <v xml:space="preserve">  </v>
      </c>
    </row>
    <row r="26" spans="1:9" ht="25.5" customHeight="1" x14ac:dyDescent="0.2">
      <c r="B26" s="176" t="s">
        <v>308</v>
      </c>
      <c r="C26" s="174" t="s">
        <v>311</v>
      </c>
      <c r="D26" s="299" t="s">
        <v>312</v>
      </c>
      <c r="E26" s="264"/>
      <c r="F26" s="265"/>
      <c r="G26" s="378"/>
      <c r="H26" s="265"/>
      <c r="I26" s="401" t="str">
        <f t="shared" si="1"/>
        <v xml:space="preserve">  </v>
      </c>
    </row>
    <row r="27" spans="1:9" ht="20.100000000000001" customHeight="1" x14ac:dyDescent="0.2">
      <c r="A27" s="168"/>
      <c r="B27" s="169" t="s">
        <v>313</v>
      </c>
      <c r="C27" s="174" t="s">
        <v>314</v>
      </c>
      <c r="D27" s="299" t="s">
        <v>315</v>
      </c>
      <c r="E27" s="264"/>
      <c r="F27" s="265"/>
      <c r="G27" s="378"/>
      <c r="H27" s="265"/>
      <c r="I27" s="401" t="str">
        <f t="shared" si="1"/>
        <v xml:space="preserve">  </v>
      </c>
    </row>
    <row r="28" spans="1:9" ht="25.5" customHeight="1" x14ac:dyDescent="0.2">
      <c r="A28" s="168"/>
      <c r="B28" s="618" t="s">
        <v>316</v>
      </c>
      <c r="C28" s="172" t="s">
        <v>317</v>
      </c>
      <c r="D28" s="619" t="s">
        <v>318</v>
      </c>
      <c r="E28" s="624">
        <f>+E30+E31+E32+E33+E34+E35+E36+E37+E38</f>
        <v>1</v>
      </c>
      <c r="F28" s="626">
        <f t="shared" ref="F28:H28" si="4">+F30+F31+F32+F33+F34+F35+F36+F37+F38</f>
        <v>0</v>
      </c>
      <c r="G28" s="628">
        <f t="shared" si="4"/>
        <v>0</v>
      </c>
      <c r="H28" s="626">
        <f t="shared" si="4"/>
        <v>0</v>
      </c>
      <c r="I28" s="573" t="str">
        <f t="shared" si="1"/>
        <v xml:space="preserve">  </v>
      </c>
    </row>
    <row r="29" spans="1:9" ht="22.5" customHeight="1" x14ac:dyDescent="0.2">
      <c r="A29" s="168"/>
      <c r="B29" s="618"/>
      <c r="C29" s="173" t="s">
        <v>319</v>
      </c>
      <c r="D29" s="619"/>
      <c r="E29" s="625"/>
      <c r="F29" s="627"/>
      <c r="G29" s="629"/>
      <c r="H29" s="627"/>
      <c r="I29" s="574" t="str">
        <f t="shared" si="1"/>
        <v xml:space="preserve">  </v>
      </c>
    </row>
    <row r="30" spans="1:9" ht="25.5" customHeight="1" x14ac:dyDescent="0.2">
      <c r="A30" s="168"/>
      <c r="B30" s="169" t="s">
        <v>320</v>
      </c>
      <c r="C30" s="174" t="s">
        <v>321</v>
      </c>
      <c r="D30" s="299" t="s">
        <v>322</v>
      </c>
      <c r="E30" s="264"/>
      <c r="F30" s="265"/>
      <c r="G30" s="378"/>
      <c r="H30" s="265"/>
      <c r="I30" s="401" t="str">
        <f t="shared" si="1"/>
        <v xml:space="preserve">  </v>
      </c>
    </row>
    <row r="31" spans="1:9" ht="25.5" customHeight="1" x14ac:dyDescent="0.2">
      <c r="B31" s="176" t="s">
        <v>323</v>
      </c>
      <c r="C31" s="174" t="s">
        <v>324</v>
      </c>
      <c r="D31" s="299" t="s">
        <v>325</v>
      </c>
      <c r="E31" s="264"/>
      <c r="F31" s="265"/>
      <c r="G31" s="378"/>
      <c r="H31" s="265"/>
      <c r="I31" s="401" t="str">
        <f t="shared" si="1"/>
        <v xml:space="preserve">  </v>
      </c>
    </row>
    <row r="32" spans="1:9" ht="35.25" customHeight="1" x14ac:dyDescent="0.2">
      <c r="B32" s="176" t="s">
        <v>326</v>
      </c>
      <c r="C32" s="174" t="s">
        <v>327</v>
      </c>
      <c r="D32" s="299" t="s">
        <v>328</v>
      </c>
      <c r="E32" s="264"/>
      <c r="F32" s="265"/>
      <c r="G32" s="378"/>
      <c r="H32" s="265"/>
      <c r="I32" s="401" t="str">
        <f t="shared" si="1"/>
        <v xml:space="preserve">  </v>
      </c>
    </row>
    <row r="33" spans="1:9" ht="35.25" customHeight="1" x14ac:dyDescent="0.2">
      <c r="B33" s="176" t="s">
        <v>329</v>
      </c>
      <c r="C33" s="174" t="s">
        <v>330</v>
      </c>
      <c r="D33" s="299" t="s">
        <v>331</v>
      </c>
      <c r="E33" s="264"/>
      <c r="F33" s="265"/>
      <c r="G33" s="378"/>
      <c r="H33" s="265"/>
      <c r="I33" s="401" t="str">
        <f t="shared" si="1"/>
        <v xml:space="preserve">  </v>
      </c>
    </row>
    <row r="34" spans="1:9" ht="25.5" customHeight="1" x14ac:dyDescent="0.2">
      <c r="B34" s="176" t="s">
        <v>332</v>
      </c>
      <c r="C34" s="174" t="s">
        <v>333</v>
      </c>
      <c r="D34" s="299" t="s">
        <v>334</v>
      </c>
      <c r="E34" s="264"/>
      <c r="F34" s="265"/>
      <c r="G34" s="378"/>
      <c r="H34" s="265"/>
      <c r="I34" s="401" t="str">
        <f t="shared" si="1"/>
        <v xml:space="preserve">  </v>
      </c>
    </row>
    <row r="35" spans="1:9" ht="25.5" customHeight="1" x14ac:dyDescent="0.2">
      <c r="B35" s="176" t="s">
        <v>332</v>
      </c>
      <c r="C35" s="174" t="s">
        <v>335</v>
      </c>
      <c r="D35" s="299" t="s">
        <v>336</v>
      </c>
      <c r="E35" s="264"/>
      <c r="F35" s="265"/>
      <c r="G35" s="378"/>
      <c r="H35" s="265"/>
      <c r="I35" s="401" t="str">
        <f t="shared" si="1"/>
        <v xml:space="preserve">  </v>
      </c>
    </row>
    <row r="36" spans="1:9" ht="39" customHeight="1" x14ac:dyDescent="0.2">
      <c r="B36" s="176" t="s">
        <v>130</v>
      </c>
      <c r="C36" s="174" t="s">
        <v>337</v>
      </c>
      <c r="D36" s="299" t="s">
        <v>338</v>
      </c>
      <c r="E36" s="264"/>
      <c r="F36" s="265"/>
      <c r="G36" s="378"/>
      <c r="H36" s="265"/>
      <c r="I36" s="401" t="str">
        <f t="shared" si="1"/>
        <v xml:space="preserve">  </v>
      </c>
    </row>
    <row r="37" spans="1:9" ht="25.5" customHeight="1" x14ac:dyDescent="0.2">
      <c r="B37" s="176" t="s">
        <v>131</v>
      </c>
      <c r="C37" s="174" t="s">
        <v>339</v>
      </c>
      <c r="D37" s="299" t="s">
        <v>340</v>
      </c>
      <c r="E37" s="264"/>
      <c r="F37" s="265"/>
      <c r="G37" s="378"/>
      <c r="H37" s="265"/>
      <c r="I37" s="401" t="str">
        <f t="shared" si="1"/>
        <v xml:space="preserve">  </v>
      </c>
    </row>
    <row r="38" spans="1:9" ht="25.5" customHeight="1" x14ac:dyDescent="0.2">
      <c r="B38" s="176" t="s">
        <v>341</v>
      </c>
      <c r="C38" s="174" t="s">
        <v>342</v>
      </c>
      <c r="D38" s="299" t="s">
        <v>343</v>
      </c>
      <c r="E38" s="381">
        <v>1</v>
      </c>
      <c r="F38" s="390"/>
      <c r="G38" s="391"/>
      <c r="H38" s="265"/>
      <c r="I38" s="401" t="str">
        <f t="shared" si="1"/>
        <v xml:space="preserve">  </v>
      </c>
    </row>
    <row r="39" spans="1:9" ht="25.5" customHeight="1" x14ac:dyDescent="0.2">
      <c r="B39" s="176" t="s">
        <v>344</v>
      </c>
      <c r="C39" s="174" t="s">
        <v>345</v>
      </c>
      <c r="D39" s="299" t="s">
        <v>346</v>
      </c>
      <c r="E39" s="264"/>
      <c r="F39" s="265"/>
      <c r="G39" s="378"/>
      <c r="H39" s="265">
        <v>886</v>
      </c>
      <c r="I39" s="401" t="str">
        <f t="shared" si="1"/>
        <v xml:space="preserve">  </v>
      </c>
    </row>
    <row r="40" spans="1:9" ht="20.100000000000001" customHeight="1" x14ac:dyDescent="0.2">
      <c r="A40" s="168"/>
      <c r="B40" s="169">
        <v>288</v>
      </c>
      <c r="C40" s="167" t="s">
        <v>347</v>
      </c>
      <c r="D40" s="299" t="s">
        <v>348</v>
      </c>
      <c r="E40" s="264">
        <v>449</v>
      </c>
      <c r="F40" s="265"/>
      <c r="G40" s="378"/>
      <c r="H40" s="265">
        <v>449</v>
      </c>
      <c r="I40" s="401" t="str">
        <f t="shared" si="1"/>
        <v xml:space="preserve">  </v>
      </c>
    </row>
    <row r="41" spans="1:9" ht="20.100000000000001" customHeight="1" x14ac:dyDescent="0.2">
      <c r="A41" s="168"/>
      <c r="B41" s="618"/>
      <c r="C41" s="170" t="s">
        <v>349</v>
      </c>
      <c r="D41" s="619" t="s">
        <v>350</v>
      </c>
      <c r="E41" s="620">
        <f>+E43+E49+E50+E57+E62+E72+E73</f>
        <v>172208</v>
      </c>
      <c r="F41" s="616">
        <f t="shared" ref="F41:H41" si="5">+F43+F49+F50+F57+F62+F72+F73</f>
        <v>136610</v>
      </c>
      <c r="G41" s="622">
        <f t="shared" si="5"/>
        <v>139873</v>
      </c>
      <c r="H41" s="616">
        <f t="shared" si="5"/>
        <v>194883</v>
      </c>
      <c r="I41" s="573">
        <f t="shared" si="1"/>
        <v>1.3932853374132248</v>
      </c>
    </row>
    <row r="42" spans="1:9" ht="12.75" customHeight="1" x14ac:dyDescent="0.2">
      <c r="A42" s="168"/>
      <c r="B42" s="618"/>
      <c r="C42" s="171" t="s">
        <v>351</v>
      </c>
      <c r="D42" s="619"/>
      <c r="E42" s="621"/>
      <c r="F42" s="617"/>
      <c r="G42" s="623"/>
      <c r="H42" s="617"/>
      <c r="I42" s="574" t="str">
        <f t="shared" si="1"/>
        <v xml:space="preserve">  </v>
      </c>
    </row>
    <row r="43" spans="1:9" ht="25.5" customHeight="1" x14ac:dyDescent="0.2">
      <c r="B43" s="176" t="s">
        <v>352</v>
      </c>
      <c r="C43" s="174" t="s">
        <v>353</v>
      </c>
      <c r="D43" s="299" t="s">
        <v>354</v>
      </c>
      <c r="E43" s="264">
        <f>+E44+E45+E46+E47+E48</f>
        <v>8707</v>
      </c>
      <c r="F43" s="265">
        <f t="shared" ref="F43:H43" si="6">+F44+F45+F46+F47+F48</f>
        <v>9770</v>
      </c>
      <c r="G43" s="378">
        <f t="shared" si="6"/>
        <v>9988</v>
      </c>
      <c r="H43" s="265">
        <f t="shared" si="6"/>
        <v>9125</v>
      </c>
      <c r="I43" s="401">
        <f t="shared" si="1"/>
        <v>0.91359631557869447</v>
      </c>
    </row>
    <row r="44" spans="1:9" ht="20.100000000000001" customHeight="1" x14ac:dyDescent="0.2">
      <c r="B44" s="176">
        <v>10</v>
      </c>
      <c r="C44" s="174" t="s">
        <v>355</v>
      </c>
      <c r="D44" s="299" t="s">
        <v>356</v>
      </c>
      <c r="E44" s="383">
        <v>6683</v>
      </c>
      <c r="F44" s="392">
        <v>9200</v>
      </c>
      <c r="G44" s="393">
        <v>9418</v>
      </c>
      <c r="H44" s="265">
        <v>8593</v>
      </c>
      <c r="I44" s="401">
        <f t="shared" si="1"/>
        <v>0.91240178381822046</v>
      </c>
    </row>
    <row r="45" spans="1:9" ht="20.100000000000001" customHeight="1" x14ac:dyDescent="0.2">
      <c r="B45" s="176" t="s">
        <v>357</v>
      </c>
      <c r="C45" s="174" t="s">
        <v>358</v>
      </c>
      <c r="D45" s="299" t="s">
        <v>359</v>
      </c>
      <c r="E45" s="383"/>
      <c r="F45" s="392"/>
      <c r="G45" s="393"/>
      <c r="H45" s="265"/>
      <c r="I45" s="401" t="str">
        <f t="shared" si="1"/>
        <v xml:space="preserve">  </v>
      </c>
    </row>
    <row r="46" spans="1:9" ht="20.100000000000001" customHeight="1" x14ac:dyDescent="0.2">
      <c r="B46" s="176">
        <v>13</v>
      </c>
      <c r="C46" s="174" t="s">
        <v>360</v>
      </c>
      <c r="D46" s="299" t="s">
        <v>361</v>
      </c>
      <c r="E46" s="383">
        <v>941</v>
      </c>
      <c r="F46" s="392">
        <v>570</v>
      </c>
      <c r="G46" s="393">
        <v>570</v>
      </c>
      <c r="H46" s="265">
        <v>532</v>
      </c>
      <c r="I46" s="401">
        <f t="shared" si="1"/>
        <v>0.93333333333333335</v>
      </c>
    </row>
    <row r="47" spans="1:9" ht="20.100000000000001" customHeight="1" x14ac:dyDescent="0.2">
      <c r="B47" s="176" t="s">
        <v>362</v>
      </c>
      <c r="C47" s="174" t="s">
        <v>363</v>
      </c>
      <c r="D47" s="299" t="s">
        <v>364</v>
      </c>
      <c r="E47" s="383">
        <v>1083</v>
      </c>
      <c r="F47" s="392"/>
      <c r="G47" s="393"/>
      <c r="H47" s="265"/>
      <c r="I47" s="401" t="str">
        <f t="shared" si="1"/>
        <v xml:space="preserve">  </v>
      </c>
    </row>
    <row r="48" spans="1:9" ht="20.100000000000001" customHeight="1" x14ac:dyDescent="0.2">
      <c r="B48" s="176" t="s">
        <v>365</v>
      </c>
      <c r="C48" s="174" t="s">
        <v>366</v>
      </c>
      <c r="D48" s="299" t="s">
        <v>367</v>
      </c>
      <c r="E48" s="264"/>
      <c r="F48" s="265"/>
      <c r="G48" s="378"/>
      <c r="H48" s="265"/>
      <c r="I48" s="401" t="str">
        <f t="shared" si="1"/>
        <v xml:space="preserve">  </v>
      </c>
    </row>
    <row r="49" spans="1:9" ht="25.5" customHeight="1" x14ac:dyDescent="0.2">
      <c r="A49" s="168"/>
      <c r="B49" s="169">
        <v>14</v>
      </c>
      <c r="C49" s="174" t="s">
        <v>368</v>
      </c>
      <c r="D49" s="299" t="s">
        <v>369</v>
      </c>
      <c r="E49" s="264"/>
      <c r="F49" s="265"/>
      <c r="G49" s="378"/>
      <c r="H49" s="265"/>
      <c r="I49" s="401" t="str">
        <f t="shared" si="1"/>
        <v xml:space="preserve">  </v>
      </c>
    </row>
    <row r="50" spans="1:9" ht="20.100000000000001" customHeight="1" x14ac:dyDescent="0.2">
      <c r="A50" s="168"/>
      <c r="B50" s="618">
        <v>20</v>
      </c>
      <c r="C50" s="172" t="s">
        <v>370</v>
      </c>
      <c r="D50" s="619" t="s">
        <v>371</v>
      </c>
      <c r="E50" s="624">
        <f>+E52+E53+E54+E55+E56</f>
        <v>117682</v>
      </c>
      <c r="F50" s="626">
        <f t="shared" ref="F50:H50" si="7">+F52+F53+F54+F55+F56</f>
        <v>123555</v>
      </c>
      <c r="G50" s="628">
        <f t="shared" si="7"/>
        <v>125600</v>
      </c>
      <c r="H50" s="626">
        <f t="shared" si="7"/>
        <v>161436</v>
      </c>
      <c r="I50" s="573">
        <f t="shared" si="1"/>
        <v>1.2853184713375796</v>
      </c>
    </row>
    <row r="51" spans="1:9" ht="12" customHeight="1" x14ac:dyDescent="0.2">
      <c r="A51" s="168"/>
      <c r="B51" s="618"/>
      <c r="C51" s="173" t="s">
        <v>372</v>
      </c>
      <c r="D51" s="619"/>
      <c r="E51" s="625"/>
      <c r="F51" s="627"/>
      <c r="G51" s="629"/>
      <c r="H51" s="627"/>
      <c r="I51" s="574" t="str">
        <f t="shared" si="1"/>
        <v xml:space="preserve">  </v>
      </c>
    </row>
    <row r="52" spans="1:9" ht="20.100000000000001" customHeight="1" x14ac:dyDescent="0.2">
      <c r="A52" s="168"/>
      <c r="B52" s="169">
        <v>204</v>
      </c>
      <c r="C52" s="174" t="s">
        <v>373</v>
      </c>
      <c r="D52" s="299" t="s">
        <v>374</v>
      </c>
      <c r="E52" s="384">
        <v>117682</v>
      </c>
      <c r="F52" s="394">
        <v>123555</v>
      </c>
      <c r="G52" s="395">
        <v>125600</v>
      </c>
      <c r="H52" s="265">
        <v>161436</v>
      </c>
      <c r="I52" s="401">
        <f t="shared" si="1"/>
        <v>1.2853184713375796</v>
      </c>
    </row>
    <row r="53" spans="1:9" ht="20.100000000000001" customHeight="1" x14ac:dyDescent="0.2">
      <c r="A53" s="168"/>
      <c r="B53" s="169">
        <v>205</v>
      </c>
      <c r="C53" s="174" t="s">
        <v>375</v>
      </c>
      <c r="D53" s="299" t="s">
        <v>376</v>
      </c>
      <c r="E53" s="264"/>
      <c r="F53" s="265"/>
      <c r="G53" s="378"/>
      <c r="H53" s="265"/>
      <c r="I53" s="401" t="str">
        <f t="shared" si="1"/>
        <v xml:space="preserve">  </v>
      </c>
    </row>
    <row r="54" spans="1:9" ht="25.5" customHeight="1" x14ac:dyDescent="0.2">
      <c r="A54" s="168"/>
      <c r="B54" s="169" t="s">
        <v>377</v>
      </c>
      <c r="C54" s="174" t="s">
        <v>378</v>
      </c>
      <c r="D54" s="299" t="s">
        <v>379</v>
      </c>
      <c r="E54" s="264"/>
      <c r="F54" s="265"/>
      <c r="G54" s="378"/>
      <c r="H54" s="265"/>
      <c r="I54" s="401" t="str">
        <f t="shared" si="1"/>
        <v xml:space="preserve">  </v>
      </c>
    </row>
    <row r="55" spans="1:9" ht="25.5" customHeight="1" x14ac:dyDescent="0.2">
      <c r="A55" s="168"/>
      <c r="B55" s="169" t="s">
        <v>380</v>
      </c>
      <c r="C55" s="174" t="s">
        <v>381</v>
      </c>
      <c r="D55" s="299" t="s">
        <v>382</v>
      </c>
      <c r="E55" s="264"/>
      <c r="F55" s="265"/>
      <c r="G55" s="378"/>
      <c r="H55" s="265"/>
      <c r="I55" s="401" t="str">
        <f t="shared" si="1"/>
        <v xml:space="preserve">  </v>
      </c>
    </row>
    <row r="56" spans="1:9" ht="20.100000000000001" customHeight="1" x14ac:dyDescent="0.2">
      <c r="A56" s="168"/>
      <c r="B56" s="169">
        <v>206</v>
      </c>
      <c r="C56" s="174" t="s">
        <v>383</v>
      </c>
      <c r="D56" s="299" t="s">
        <v>384</v>
      </c>
      <c r="E56" s="264"/>
      <c r="F56" s="265"/>
      <c r="G56" s="378"/>
      <c r="H56" s="265"/>
      <c r="I56" s="401" t="str">
        <f t="shared" si="1"/>
        <v xml:space="preserve">  </v>
      </c>
    </row>
    <row r="57" spans="1:9" ht="20.100000000000001" customHeight="1" x14ac:dyDescent="0.2">
      <c r="A57" s="168"/>
      <c r="B57" s="618" t="s">
        <v>385</v>
      </c>
      <c r="C57" s="172" t="s">
        <v>386</v>
      </c>
      <c r="D57" s="619" t="s">
        <v>387</v>
      </c>
      <c r="E57" s="624">
        <f>+E59+E60+E61</f>
        <v>1831</v>
      </c>
      <c r="F57" s="626">
        <f t="shared" ref="F57:G57" si="8">+F59+F60+F61</f>
        <v>85</v>
      </c>
      <c r="G57" s="628">
        <f t="shared" si="8"/>
        <v>85</v>
      </c>
      <c r="H57" s="626">
        <f>+H59+H60+H61</f>
        <v>1234</v>
      </c>
      <c r="I57" s="573">
        <f t="shared" si="1"/>
        <v>14.517647058823529</v>
      </c>
    </row>
    <row r="58" spans="1:9" ht="12" customHeight="1" x14ac:dyDescent="0.2">
      <c r="A58" s="168"/>
      <c r="B58" s="618"/>
      <c r="C58" s="173" t="s">
        <v>388</v>
      </c>
      <c r="D58" s="619"/>
      <c r="E58" s="625"/>
      <c r="F58" s="627"/>
      <c r="G58" s="629"/>
      <c r="H58" s="627"/>
      <c r="I58" s="574" t="str">
        <f t="shared" si="1"/>
        <v xml:space="preserve">  </v>
      </c>
    </row>
    <row r="59" spans="1:9" ht="23.25" customHeight="1" x14ac:dyDescent="0.2">
      <c r="B59" s="176" t="s">
        <v>389</v>
      </c>
      <c r="C59" s="174" t="s">
        <v>390</v>
      </c>
      <c r="D59" s="299" t="s">
        <v>391</v>
      </c>
      <c r="E59" s="385">
        <v>1298</v>
      </c>
      <c r="F59" s="394">
        <v>85</v>
      </c>
      <c r="G59" s="395">
        <v>85</v>
      </c>
      <c r="H59" s="265">
        <v>701</v>
      </c>
      <c r="I59" s="401">
        <f t="shared" si="1"/>
        <v>8.2470588235294109</v>
      </c>
    </row>
    <row r="60" spans="1:9" ht="20.100000000000001" customHeight="1" x14ac:dyDescent="0.2">
      <c r="B60" s="176">
        <v>223</v>
      </c>
      <c r="C60" s="174" t="s">
        <v>392</v>
      </c>
      <c r="D60" s="299" t="s">
        <v>393</v>
      </c>
      <c r="E60" s="385">
        <v>533</v>
      </c>
      <c r="F60" s="394"/>
      <c r="G60" s="395"/>
      <c r="H60" s="265">
        <v>533</v>
      </c>
      <c r="I60" s="401" t="str">
        <f t="shared" si="1"/>
        <v xml:space="preserve">  </v>
      </c>
    </row>
    <row r="61" spans="1:9" ht="25.5" customHeight="1" x14ac:dyDescent="0.2">
      <c r="A61" s="168"/>
      <c r="B61" s="169">
        <v>224</v>
      </c>
      <c r="C61" s="174" t="s">
        <v>394</v>
      </c>
      <c r="D61" s="299" t="s">
        <v>395</v>
      </c>
      <c r="E61" s="264"/>
      <c r="F61" s="265"/>
      <c r="G61" s="378"/>
      <c r="H61" s="265"/>
      <c r="I61" s="401" t="str">
        <f t="shared" si="1"/>
        <v xml:space="preserve">  </v>
      </c>
    </row>
    <row r="62" spans="1:9" ht="20.100000000000001" customHeight="1" x14ac:dyDescent="0.2">
      <c r="A62" s="168"/>
      <c r="B62" s="618">
        <v>23</v>
      </c>
      <c r="C62" s="172" t="s">
        <v>396</v>
      </c>
      <c r="D62" s="619" t="s">
        <v>397</v>
      </c>
      <c r="E62" s="624">
        <f>+E64+E65+E66+E67+E68+E69+E70+E71</f>
        <v>0</v>
      </c>
      <c r="F62" s="626">
        <f t="shared" ref="F62:H62" si="9">+F64+F65+F66+F67+F68+F69+F70+F71</f>
        <v>0</v>
      </c>
      <c r="G62" s="628">
        <f t="shared" si="9"/>
        <v>0</v>
      </c>
      <c r="H62" s="626">
        <f t="shared" si="9"/>
        <v>0</v>
      </c>
      <c r="I62" s="573" t="str">
        <f t="shared" si="1"/>
        <v xml:space="preserve">  </v>
      </c>
    </row>
    <row r="63" spans="1:9" ht="20.100000000000001" customHeight="1" x14ac:dyDescent="0.2">
      <c r="A63" s="168"/>
      <c r="B63" s="618"/>
      <c r="C63" s="173" t="s">
        <v>398</v>
      </c>
      <c r="D63" s="619"/>
      <c r="E63" s="625"/>
      <c r="F63" s="627"/>
      <c r="G63" s="629"/>
      <c r="H63" s="627"/>
      <c r="I63" s="574" t="str">
        <f t="shared" si="1"/>
        <v xml:space="preserve">  </v>
      </c>
    </row>
    <row r="64" spans="1:9" ht="25.5" customHeight="1" x14ac:dyDescent="0.2">
      <c r="B64" s="176">
        <v>230</v>
      </c>
      <c r="C64" s="174" t="s">
        <v>399</v>
      </c>
      <c r="D64" s="299" t="s">
        <v>400</v>
      </c>
      <c r="E64" s="264"/>
      <c r="F64" s="265"/>
      <c r="G64" s="378"/>
      <c r="H64" s="265"/>
      <c r="I64" s="401" t="str">
        <f t="shared" si="1"/>
        <v xml:space="preserve">  </v>
      </c>
    </row>
    <row r="65" spans="1:9" ht="25.5" customHeight="1" x14ac:dyDescent="0.2">
      <c r="B65" s="176">
        <v>231</v>
      </c>
      <c r="C65" s="174" t="s">
        <v>401</v>
      </c>
      <c r="D65" s="299" t="s">
        <v>402</v>
      </c>
      <c r="E65" s="264"/>
      <c r="F65" s="265"/>
      <c r="G65" s="378"/>
      <c r="H65" s="265"/>
      <c r="I65" s="401" t="str">
        <f t="shared" si="1"/>
        <v xml:space="preserve">  </v>
      </c>
    </row>
    <row r="66" spans="1:9" ht="20.100000000000001" customHeight="1" x14ac:dyDescent="0.2">
      <c r="B66" s="176" t="s">
        <v>403</v>
      </c>
      <c r="C66" s="174" t="s">
        <v>404</v>
      </c>
      <c r="D66" s="299" t="s">
        <v>405</v>
      </c>
      <c r="E66" s="264"/>
      <c r="F66" s="265"/>
      <c r="G66" s="378"/>
      <c r="H66" s="265"/>
      <c r="I66" s="401" t="str">
        <f t="shared" si="1"/>
        <v xml:space="preserve">  </v>
      </c>
    </row>
    <row r="67" spans="1:9" ht="25.5" customHeight="1" x14ac:dyDescent="0.2">
      <c r="B67" s="176" t="s">
        <v>406</v>
      </c>
      <c r="C67" s="174" t="s">
        <v>407</v>
      </c>
      <c r="D67" s="299" t="s">
        <v>408</v>
      </c>
      <c r="E67" s="264"/>
      <c r="F67" s="265"/>
      <c r="G67" s="378"/>
      <c r="H67" s="265"/>
      <c r="I67" s="401" t="str">
        <f t="shared" si="1"/>
        <v xml:space="preserve">  </v>
      </c>
    </row>
    <row r="68" spans="1:9" ht="25.5" customHeight="1" x14ac:dyDescent="0.2">
      <c r="B68" s="176">
        <v>235</v>
      </c>
      <c r="C68" s="174" t="s">
        <v>409</v>
      </c>
      <c r="D68" s="299" t="s">
        <v>410</v>
      </c>
      <c r="E68" s="264"/>
      <c r="F68" s="265"/>
      <c r="G68" s="378"/>
      <c r="H68" s="265"/>
      <c r="I68" s="401" t="str">
        <f t="shared" si="1"/>
        <v xml:space="preserve">  </v>
      </c>
    </row>
    <row r="69" spans="1:9" ht="25.5" customHeight="1" x14ac:dyDescent="0.2">
      <c r="B69" s="176" t="s">
        <v>411</v>
      </c>
      <c r="C69" s="174" t="s">
        <v>412</v>
      </c>
      <c r="D69" s="299" t="s">
        <v>413</v>
      </c>
      <c r="E69" s="264"/>
      <c r="F69" s="265"/>
      <c r="G69" s="378"/>
      <c r="H69" s="265"/>
      <c r="I69" s="401" t="str">
        <f t="shared" si="1"/>
        <v xml:space="preserve">  </v>
      </c>
    </row>
    <row r="70" spans="1:9" ht="25.5" customHeight="1" x14ac:dyDescent="0.2">
      <c r="B70" s="176">
        <v>237</v>
      </c>
      <c r="C70" s="174" t="s">
        <v>414</v>
      </c>
      <c r="D70" s="299" t="s">
        <v>415</v>
      </c>
      <c r="E70" s="264"/>
      <c r="F70" s="265"/>
      <c r="G70" s="378"/>
      <c r="H70" s="265"/>
      <c r="I70" s="401" t="str">
        <f t="shared" si="1"/>
        <v xml:space="preserve">  </v>
      </c>
    </row>
    <row r="71" spans="1:9" ht="20.100000000000001" customHeight="1" x14ac:dyDescent="0.2">
      <c r="B71" s="176" t="s">
        <v>416</v>
      </c>
      <c r="C71" s="174" t="s">
        <v>417</v>
      </c>
      <c r="D71" s="299" t="s">
        <v>418</v>
      </c>
      <c r="E71" s="264"/>
      <c r="F71" s="265"/>
      <c r="G71" s="378"/>
      <c r="H71" s="265"/>
      <c r="I71" s="401" t="str">
        <f t="shared" si="1"/>
        <v xml:space="preserve">  </v>
      </c>
    </row>
    <row r="72" spans="1:9" ht="20.100000000000001" customHeight="1" x14ac:dyDescent="0.2">
      <c r="B72" s="176">
        <v>24</v>
      </c>
      <c r="C72" s="174" t="s">
        <v>419</v>
      </c>
      <c r="D72" s="299" t="s">
        <v>420</v>
      </c>
      <c r="E72" s="384">
        <v>43263</v>
      </c>
      <c r="F72" s="394">
        <v>3200</v>
      </c>
      <c r="G72" s="395">
        <v>4200</v>
      </c>
      <c r="H72" s="265">
        <v>23088</v>
      </c>
      <c r="I72" s="401">
        <f t="shared" si="1"/>
        <v>5.4971428571428573</v>
      </c>
    </row>
    <row r="73" spans="1:9" ht="25.5" customHeight="1" x14ac:dyDescent="0.2">
      <c r="B73" s="176" t="s">
        <v>421</v>
      </c>
      <c r="C73" s="174" t="s">
        <v>422</v>
      </c>
      <c r="D73" s="299" t="s">
        <v>423</v>
      </c>
      <c r="E73" s="384">
        <v>725</v>
      </c>
      <c r="F73" s="394"/>
      <c r="G73" s="395"/>
      <c r="H73" s="265"/>
      <c r="I73" s="401" t="str">
        <f t="shared" ref="I73:I136" si="10">IFERROR(H73/G73,"  ")</f>
        <v xml:space="preserve">  </v>
      </c>
    </row>
    <row r="74" spans="1:9" ht="25.5" customHeight="1" x14ac:dyDescent="0.2">
      <c r="B74" s="176"/>
      <c r="C74" s="167" t="s">
        <v>424</v>
      </c>
      <c r="D74" s="299" t="s">
        <v>425</v>
      </c>
      <c r="E74" s="264">
        <f>+E8+E9+E40+E41</f>
        <v>340520</v>
      </c>
      <c r="F74" s="265">
        <f t="shared" ref="F74:H74" si="11">+F8+F9+F40+F41</f>
        <v>342831</v>
      </c>
      <c r="G74" s="378">
        <f t="shared" si="11"/>
        <v>326666</v>
      </c>
      <c r="H74" s="265">
        <f t="shared" si="11"/>
        <v>354893</v>
      </c>
      <c r="I74" s="401">
        <f t="shared" si="10"/>
        <v>1.086409360019102</v>
      </c>
    </row>
    <row r="75" spans="1:9" ht="20.100000000000001" customHeight="1" x14ac:dyDescent="0.2">
      <c r="B75" s="176">
        <v>88</v>
      </c>
      <c r="C75" s="167" t="s">
        <v>426</v>
      </c>
      <c r="D75" s="299" t="s">
        <v>427</v>
      </c>
      <c r="E75" s="264"/>
      <c r="F75" s="265"/>
      <c r="G75" s="378"/>
      <c r="H75" s="265">
        <v>561</v>
      </c>
      <c r="I75" s="401" t="str">
        <f t="shared" si="10"/>
        <v xml:space="preserve">  </v>
      </c>
    </row>
    <row r="76" spans="1:9" ht="20.100000000000001" customHeight="1" x14ac:dyDescent="0.2">
      <c r="A76" s="168"/>
      <c r="B76" s="177"/>
      <c r="C76" s="167" t="s">
        <v>66</v>
      </c>
      <c r="D76" s="300"/>
      <c r="E76" s="264"/>
      <c r="F76" s="265"/>
      <c r="G76" s="378"/>
      <c r="H76" s="265"/>
      <c r="I76" s="401" t="str">
        <f t="shared" si="10"/>
        <v xml:space="preserve">  </v>
      </c>
    </row>
    <row r="77" spans="1:9" ht="20.100000000000001" customHeight="1" x14ac:dyDescent="0.2">
      <c r="A77" s="168"/>
      <c r="B77" s="618"/>
      <c r="C77" s="170" t="s">
        <v>428</v>
      </c>
      <c r="D77" s="619" t="s">
        <v>133</v>
      </c>
      <c r="E77" s="624">
        <f>+E79+E80+E81+E82+E83+E84+E85+E88-E89</f>
        <v>246001</v>
      </c>
      <c r="F77" s="626">
        <f t="shared" ref="F77:H77" si="12">+F79+F80+F81+F82+F83+F84+F85+F88-F89</f>
        <v>258316</v>
      </c>
      <c r="G77" s="628">
        <f t="shared" si="12"/>
        <v>254849</v>
      </c>
      <c r="H77" s="626">
        <f t="shared" si="12"/>
        <v>267460</v>
      </c>
      <c r="I77" s="573">
        <f t="shared" si="10"/>
        <v>1.0494842043720007</v>
      </c>
    </row>
    <row r="78" spans="1:9" ht="20.100000000000001" customHeight="1" x14ac:dyDescent="0.2">
      <c r="A78" s="168"/>
      <c r="B78" s="618"/>
      <c r="C78" s="171" t="s">
        <v>429</v>
      </c>
      <c r="D78" s="619"/>
      <c r="E78" s="625"/>
      <c r="F78" s="627"/>
      <c r="G78" s="629"/>
      <c r="H78" s="627"/>
      <c r="I78" s="574" t="str">
        <f t="shared" si="10"/>
        <v xml:space="preserve">  </v>
      </c>
    </row>
    <row r="79" spans="1:9" ht="20.100000000000001" customHeight="1" x14ac:dyDescent="0.2">
      <c r="A79" s="168"/>
      <c r="B79" s="169" t="s">
        <v>430</v>
      </c>
      <c r="C79" s="174" t="s">
        <v>431</v>
      </c>
      <c r="D79" s="299" t="s">
        <v>134</v>
      </c>
      <c r="E79" s="384">
        <v>160411</v>
      </c>
      <c r="F79" s="396">
        <v>168744</v>
      </c>
      <c r="G79" s="397">
        <v>168744</v>
      </c>
      <c r="H79" s="265">
        <v>160411</v>
      </c>
      <c r="I79" s="401">
        <f t="shared" si="10"/>
        <v>0.95061750343715923</v>
      </c>
    </row>
    <row r="80" spans="1:9" ht="20.100000000000001" customHeight="1" x14ac:dyDescent="0.2">
      <c r="B80" s="176">
        <v>31</v>
      </c>
      <c r="C80" s="174" t="s">
        <v>432</v>
      </c>
      <c r="D80" s="299" t="s">
        <v>135</v>
      </c>
      <c r="E80" s="384"/>
      <c r="F80" s="396"/>
      <c r="G80" s="397"/>
      <c r="H80" s="265"/>
      <c r="I80" s="401" t="str">
        <f t="shared" si="10"/>
        <v xml:space="preserve">  </v>
      </c>
    </row>
    <row r="81" spans="1:9" ht="20.100000000000001" customHeight="1" x14ac:dyDescent="0.2">
      <c r="B81" s="176">
        <v>306</v>
      </c>
      <c r="C81" s="174" t="s">
        <v>433</v>
      </c>
      <c r="D81" s="299" t="s">
        <v>136</v>
      </c>
      <c r="E81" s="384"/>
      <c r="F81" s="396"/>
      <c r="G81" s="397"/>
      <c r="H81" s="265"/>
      <c r="I81" s="401" t="str">
        <f t="shared" si="10"/>
        <v xml:space="preserve">  </v>
      </c>
    </row>
    <row r="82" spans="1:9" ht="20.100000000000001" customHeight="1" x14ac:dyDescent="0.2">
      <c r="B82" s="176">
        <v>32</v>
      </c>
      <c r="C82" s="174" t="s">
        <v>434</v>
      </c>
      <c r="D82" s="299" t="s">
        <v>137</v>
      </c>
      <c r="E82" s="384">
        <v>13387</v>
      </c>
      <c r="F82" s="396">
        <v>13387</v>
      </c>
      <c r="G82" s="397">
        <v>13387</v>
      </c>
      <c r="H82" s="265">
        <v>13387</v>
      </c>
      <c r="I82" s="401">
        <f t="shared" si="10"/>
        <v>1</v>
      </c>
    </row>
    <row r="83" spans="1:9" ht="58.5" customHeight="1" x14ac:dyDescent="0.2">
      <c r="B83" s="176" t="s">
        <v>435</v>
      </c>
      <c r="C83" s="174" t="s">
        <v>436</v>
      </c>
      <c r="D83" s="299" t="s">
        <v>138</v>
      </c>
      <c r="E83" s="264">
        <v>17946</v>
      </c>
      <c r="F83" s="265">
        <v>20781</v>
      </c>
      <c r="G83" s="378">
        <v>20781</v>
      </c>
      <c r="H83" s="265">
        <v>17947</v>
      </c>
      <c r="I83" s="401">
        <f t="shared" si="10"/>
        <v>0.86362542707280687</v>
      </c>
    </row>
    <row r="84" spans="1:9" ht="49.5" customHeight="1" x14ac:dyDescent="0.2">
      <c r="B84" s="176" t="s">
        <v>437</v>
      </c>
      <c r="C84" s="174" t="s">
        <v>438</v>
      </c>
      <c r="D84" s="299" t="s">
        <v>139</v>
      </c>
      <c r="E84" s="264"/>
      <c r="F84" s="265"/>
      <c r="G84" s="378"/>
      <c r="H84" s="265"/>
      <c r="I84" s="401" t="str">
        <f t="shared" si="10"/>
        <v xml:space="preserve">  </v>
      </c>
    </row>
    <row r="85" spans="1:9" ht="20.100000000000001" customHeight="1" x14ac:dyDescent="0.2">
      <c r="B85" s="176">
        <v>34</v>
      </c>
      <c r="C85" s="174" t="s">
        <v>439</v>
      </c>
      <c r="D85" s="299" t="s">
        <v>140</v>
      </c>
      <c r="E85" s="264">
        <f>+E86+E87</f>
        <v>54257</v>
      </c>
      <c r="F85" s="265">
        <f t="shared" ref="F85:H85" si="13">+F86+F87</f>
        <v>55404</v>
      </c>
      <c r="G85" s="378">
        <f t="shared" si="13"/>
        <v>54658</v>
      </c>
      <c r="H85" s="265">
        <f t="shared" si="13"/>
        <v>75715</v>
      </c>
      <c r="I85" s="401">
        <f t="shared" si="10"/>
        <v>1.385250100625709</v>
      </c>
    </row>
    <row r="86" spans="1:9" ht="20.100000000000001" customHeight="1" x14ac:dyDescent="0.2">
      <c r="B86" s="176">
        <v>340</v>
      </c>
      <c r="C86" s="174" t="s">
        <v>150</v>
      </c>
      <c r="D86" s="299" t="s">
        <v>141</v>
      </c>
      <c r="E86" s="384">
        <v>54001</v>
      </c>
      <c r="F86" s="396">
        <v>54658</v>
      </c>
      <c r="G86" s="397">
        <v>54658</v>
      </c>
      <c r="H86" s="265">
        <v>54257</v>
      </c>
      <c r="I86" s="401">
        <f t="shared" si="10"/>
        <v>0.99266347103809138</v>
      </c>
    </row>
    <row r="87" spans="1:9" ht="20.100000000000001" customHeight="1" x14ac:dyDescent="0.2">
      <c r="B87" s="176">
        <v>341</v>
      </c>
      <c r="C87" s="174" t="s">
        <v>440</v>
      </c>
      <c r="D87" s="299" t="s">
        <v>142</v>
      </c>
      <c r="E87" s="384">
        <v>256</v>
      </c>
      <c r="F87" s="394">
        <v>746</v>
      </c>
      <c r="G87" s="395"/>
      <c r="H87" s="496">
        <v>21458</v>
      </c>
      <c r="I87" s="401" t="str">
        <f t="shared" si="10"/>
        <v xml:space="preserve">  </v>
      </c>
    </row>
    <row r="88" spans="1:9" ht="20.100000000000001" customHeight="1" x14ac:dyDescent="0.2">
      <c r="B88" s="176"/>
      <c r="C88" s="174" t="s">
        <v>441</v>
      </c>
      <c r="D88" s="299" t="s">
        <v>143</v>
      </c>
      <c r="E88" s="264"/>
      <c r="F88" s="265"/>
      <c r="G88" s="378"/>
      <c r="H88" s="265"/>
      <c r="I88" s="401" t="str">
        <f t="shared" si="10"/>
        <v xml:space="preserve">  </v>
      </c>
    </row>
    <row r="89" spans="1:9" ht="20.100000000000001" customHeight="1" x14ac:dyDescent="0.2">
      <c r="B89" s="176">
        <v>35</v>
      </c>
      <c r="C89" s="174" t="s">
        <v>442</v>
      </c>
      <c r="D89" s="299" t="s">
        <v>144</v>
      </c>
      <c r="E89" s="264">
        <f>+E90+E91</f>
        <v>0</v>
      </c>
      <c r="F89" s="265">
        <f t="shared" ref="F89:H89" si="14">+F90+F91</f>
        <v>0</v>
      </c>
      <c r="G89" s="378">
        <f t="shared" si="14"/>
        <v>2721</v>
      </c>
      <c r="H89" s="265">
        <f t="shared" si="14"/>
        <v>0</v>
      </c>
      <c r="I89" s="401">
        <f t="shared" si="10"/>
        <v>0</v>
      </c>
    </row>
    <row r="90" spans="1:9" ht="20.100000000000001" customHeight="1" x14ac:dyDescent="0.2">
      <c r="B90" s="176">
        <v>350</v>
      </c>
      <c r="C90" s="174" t="s">
        <v>443</v>
      </c>
      <c r="D90" s="299" t="s">
        <v>145</v>
      </c>
      <c r="E90" s="385"/>
      <c r="F90" s="265"/>
      <c r="G90" s="378"/>
      <c r="H90" s="265"/>
      <c r="I90" s="401" t="str">
        <f t="shared" si="10"/>
        <v xml:space="preserve">  </v>
      </c>
    </row>
    <row r="91" spans="1:9" ht="20.100000000000001" customHeight="1" x14ac:dyDescent="0.2">
      <c r="A91" s="168"/>
      <c r="B91" s="169">
        <v>351</v>
      </c>
      <c r="C91" s="174" t="s">
        <v>156</v>
      </c>
      <c r="D91" s="299" t="s">
        <v>146</v>
      </c>
      <c r="E91" s="264"/>
      <c r="F91" s="265"/>
      <c r="G91" s="378">
        <v>2721</v>
      </c>
      <c r="H91" s="265"/>
      <c r="I91" s="401">
        <f t="shared" si="10"/>
        <v>0</v>
      </c>
    </row>
    <row r="92" spans="1:9" ht="22.5" customHeight="1" x14ac:dyDescent="0.2">
      <c r="A92" s="168"/>
      <c r="B92" s="618"/>
      <c r="C92" s="170" t="s">
        <v>444</v>
      </c>
      <c r="D92" s="630" t="s">
        <v>147</v>
      </c>
      <c r="E92" s="620">
        <f>+E94+E99+E108</f>
        <v>48821</v>
      </c>
      <c r="F92" s="616">
        <f t="shared" ref="F92:H92" si="15">+F94+F99+F108</f>
        <v>65365</v>
      </c>
      <c r="G92" s="622">
        <f t="shared" si="15"/>
        <v>52667</v>
      </c>
      <c r="H92" s="616">
        <f t="shared" si="15"/>
        <v>47850</v>
      </c>
      <c r="I92" s="573">
        <f t="shared" si="10"/>
        <v>0.90853855355345847</v>
      </c>
    </row>
    <row r="93" spans="1:9" ht="13.5" customHeight="1" x14ac:dyDescent="0.2">
      <c r="A93" s="168"/>
      <c r="B93" s="618"/>
      <c r="C93" s="171" t="s">
        <v>445</v>
      </c>
      <c r="D93" s="630"/>
      <c r="E93" s="621"/>
      <c r="F93" s="617"/>
      <c r="G93" s="623"/>
      <c r="H93" s="617"/>
      <c r="I93" s="574" t="str">
        <f t="shared" si="10"/>
        <v xml:space="preserve">  </v>
      </c>
    </row>
    <row r="94" spans="1:9" ht="20.100000000000001" customHeight="1" x14ac:dyDescent="0.2">
      <c r="A94" s="168"/>
      <c r="B94" s="618">
        <v>40</v>
      </c>
      <c r="C94" s="172" t="s">
        <v>446</v>
      </c>
      <c r="D94" s="619" t="s">
        <v>148</v>
      </c>
      <c r="E94" s="624">
        <f>+E96+E97+E98</f>
        <v>40124</v>
      </c>
      <c r="F94" s="626">
        <f t="shared" ref="F94:H94" si="16">+F96+F97+F98</f>
        <v>44900</v>
      </c>
      <c r="G94" s="628">
        <f t="shared" si="16"/>
        <v>44900</v>
      </c>
      <c r="H94" s="626">
        <f t="shared" si="16"/>
        <v>40124</v>
      </c>
      <c r="I94" s="573">
        <f t="shared" si="10"/>
        <v>0.89363028953229395</v>
      </c>
    </row>
    <row r="95" spans="1:9" ht="14.25" customHeight="1" x14ac:dyDescent="0.2">
      <c r="A95" s="168"/>
      <c r="B95" s="618"/>
      <c r="C95" s="173" t="s">
        <v>447</v>
      </c>
      <c r="D95" s="619"/>
      <c r="E95" s="625"/>
      <c r="F95" s="627"/>
      <c r="G95" s="629"/>
      <c r="H95" s="627"/>
      <c r="I95" s="574" t="str">
        <f t="shared" si="10"/>
        <v xml:space="preserve">  </v>
      </c>
    </row>
    <row r="96" spans="1:9" ht="25.5" customHeight="1" x14ac:dyDescent="0.2">
      <c r="A96" s="168"/>
      <c r="B96" s="169">
        <v>404</v>
      </c>
      <c r="C96" s="174" t="s">
        <v>448</v>
      </c>
      <c r="D96" s="299" t="s">
        <v>149</v>
      </c>
      <c r="E96" s="385">
        <v>40124</v>
      </c>
      <c r="F96" s="394">
        <v>44900</v>
      </c>
      <c r="G96" s="395">
        <v>44900</v>
      </c>
      <c r="H96" s="265">
        <v>40124</v>
      </c>
      <c r="I96" s="401">
        <f t="shared" si="10"/>
        <v>0.89363028953229395</v>
      </c>
    </row>
    <row r="97" spans="1:9" ht="20.100000000000001" customHeight="1" x14ac:dyDescent="0.2">
      <c r="A97" s="168"/>
      <c r="B97" s="169">
        <v>400</v>
      </c>
      <c r="C97" s="174" t="s">
        <v>449</v>
      </c>
      <c r="D97" s="299" t="s">
        <v>151</v>
      </c>
      <c r="E97" s="264"/>
      <c r="F97" s="265"/>
      <c r="G97" s="378"/>
      <c r="H97" s="265"/>
      <c r="I97" s="401" t="str">
        <f t="shared" si="10"/>
        <v xml:space="preserve">  </v>
      </c>
    </row>
    <row r="98" spans="1:9" ht="20.100000000000001" customHeight="1" x14ac:dyDescent="0.2">
      <c r="A98" s="168"/>
      <c r="B98" s="169" t="s">
        <v>450</v>
      </c>
      <c r="C98" s="174" t="s">
        <v>451</v>
      </c>
      <c r="D98" s="299" t="s">
        <v>152</v>
      </c>
      <c r="E98" s="264"/>
      <c r="F98" s="265"/>
      <c r="G98" s="378"/>
      <c r="H98" s="265"/>
      <c r="I98" s="401" t="str">
        <f t="shared" si="10"/>
        <v xml:space="preserve">  </v>
      </c>
    </row>
    <row r="99" spans="1:9" ht="20.100000000000001" customHeight="1" x14ac:dyDescent="0.2">
      <c r="A99" s="168"/>
      <c r="B99" s="618">
        <v>41</v>
      </c>
      <c r="C99" s="172" t="s">
        <v>452</v>
      </c>
      <c r="D99" s="619" t="s">
        <v>153</v>
      </c>
      <c r="E99" s="624">
        <f>+E101+E102+E103+E104+E105+E106+E107</f>
        <v>8697</v>
      </c>
      <c r="F99" s="626">
        <f t="shared" ref="F99:H99" si="17">+F101+F102+F103+F104+F105+F106+F107</f>
        <v>20465</v>
      </c>
      <c r="G99" s="628">
        <f t="shared" si="17"/>
        <v>7767</v>
      </c>
      <c r="H99" s="626">
        <f t="shared" si="17"/>
        <v>7726</v>
      </c>
      <c r="I99" s="573">
        <f t="shared" si="10"/>
        <v>0.99472125659842925</v>
      </c>
    </row>
    <row r="100" spans="1:9" ht="12" customHeight="1" x14ac:dyDescent="0.2">
      <c r="A100" s="168"/>
      <c r="B100" s="618"/>
      <c r="C100" s="173" t="s">
        <v>453</v>
      </c>
      <c r="D100" s="619"/>
      <c r="E100" s="625"/>
      <c r="F100" s="627"/>
      <c r="G100" s="629"/>
      <c r="H100" s="627"/>
      <c r="I100" s="574" t="str">
        <f t="shared" si="10"/>
        <v xml:space="preserve">  </v>
      </c>
    </row>
    <row r="101" spans="1:9" ht="20.100000000000001" customHeight="1" x14ac:dyDescent="0.2">
      <c r="B101" s="176">
        <v>410</v>
      </c>
      <c r="C101" s="174" t="s">
        <v>454</v>
      </c>
      <c r="D101" s="299" t="s">
        <v>154</v>
      </c>
      <c r="E101" s="264"/>
      <c r="F101" s="265"/>
      <c r="G101" s="378"/>
      <c r="H101" s="265"/>
      <c r="I101" s="401" t="str">
        <f t="shared" si="10"/>
        <v xml:space="preserve">  </v>
      </c>
    </row>
    <row r="102" spans="1:9" ht="36.75" customHeight="1" x14ac:dyDescent="0.2">
      <c r="B102" s="176" t="s">
        <v>455</v>
      </c>
      <c r="C102" s="174" t="s">
        <v>456</v>
      </c>
      <c r="D102" s="299" t="s">
        <v>155</v>
      </c>
      <c r="E102" s="264"/>
      <c r="F102" s="265"/>
      <c r="G102" s="378"/>
      <c r="H102" s="265"/>
      <c r="I102" s="401" t="str">
        <f t="shared" si="10"/>
        <v xml:space="preserve">  </v>
      </c>
    </row>
    <row r="103" spans="1:9" ht="39" customHeight="1" x14ac:dyDescent="0.2">
      <c r="B103" s="176" t="s">
        <v>455</v>
      </c>
      <c r="C103" s="174" t="s">
        <v>457</v>
      </c>
      <c r="D103" s="299" t="s">
        <v>157</v>
      </c>
      <c r="E103" s="264"/>
      <c r="F103" s="265"/>
      <c r="G103" s="378"/>
      <c r="H103" s="265"/>
      <c r="I103" s="401" t="str">
        <f t="shared" si="10"/>
        <v xml:space="preserve">  </v>
      </c>
    </row>
    <row r="104" spans="1:9" ht="25.5" customHeight="1" x14ac:dyDescent="0.2">
      <c r="B104" s="176" t="s">
        <v>458</v>
      </c>
      <c r="C104" s="174" t="s">
        <v>459</v>
      </c>
      <c r="D104" s="299" t="s">
        <v>158</v>
      </c>
      <c r="E104" s="264">
        <v>8697</v>
      </c>
      <c r="F104" s="265">
        <v>20465</v>
      </c>
      <c r="G104" s="378">
        <v>7767</v>
      </c>
      <c r="H104" s="265">
        <v>7726</v>
      </c>
      <c r="I104" s="401">
        <f t="shared" si="10"/>
        <v>0.99472125659842925</v>
      </c>
    </row>
    <row r="105" spans="1:9" ht="25.5" customHeight="1" x14ac:dyDescent="0.2">
      <c r="B105" s="176" t="s">
        <v>460</v>
      </c>
      <c r="C105" s="174" t="s">
        <v>461</v>
      </c>
      <c r="D105" s="299" t="s">
        <v>159</v>
      </c>
      <c r="E105" s="264"/>
      <c r="F105" s="265"/>
      <c r="G105" s="378"/>
      <c r="H105" s="265"/>
      <c r="I105" s="401" t="str">
        <f t="shared" si="10"/>
        <v xml:space="preserve">  </v>
      </c>
    </row>
    <row r="106" spans="1:9" ht="20.100000000000001" customHeight="1" x14ac:dyDescent="0.2">
      <c r="B106" s="176">
        <v>413</v>
      </c>
      <c r="C106" s="174" t="s">
        <v>462</v>
      </c>
      <c r="D106" s="299" t="s">
        <v>160</v>
      </c>
      <c r="E106" s="264"/>
      <c r="F106" s="265"/>
      <c r="G106" s="378"/>
      <c r="H106" s="265"/>
      <c r="I106" s="401" t="str">
        <f t="shared" si="10"/>
        <v xml:space="preserve">  </v>
      </c>
    </row>
    <row r="107" spans="1:9" ht="20.100000000000001" customHeight="1" x14ac:dyDescent="0.2">
      <c r="B107" s="176">
        <v>419</v>
      </c>
      <c r="C107" s="174" t="s">
        <v>463</v>
      </c>
      <c r="D107" s="299" t="s">
        <v>161</v>
      </c>
      <c r="E107" s="264"/>
      <c r="F107" s="265"/>
      <c r="G107" s="378"/>
      <c r="H107" s="265"/>
      <c r="I107" s="401" t="str">
        <f t="shared" si="10"/>
        <v xml:space="preserve">  </v>
      </c>
    </row>
    <row r="108" spans="1:9" ht="24" customHeight="1" x14ac:dyDescent="0.2">
      <c r="B108" s="176" t="s">
        <v>464</v>
      </c>
      <c r="C108" s="174" t="s">
        <v>465</v>
      </c>
      <c r="D108" s="299" t="s">
        <v>162</v>
      </c>
      <c r="E108" s="264"/>
      <c r="F108" s="265"/>
      <c r="G108" s="378"/>
      <c r="H108" s="265"/>
      <c r="I108" s="401" t="str">
        <f t="shared" si="10"/>
        <v xml:space="preserve">  </v>
      </c>
    </row>
    <row r="109" spans="1:9" ht="20.100000000000001" customHeight="1" x14ac:dyDescent="0.2">
      <c r="B109" s="176">
        <v>498</v>
      </c>
      <c r="C109" s="167" t="s">
        <v>466</v>
      </c>
      <c r="D109" s="299" t="s">
        <v>163</v>
      </c>
      <c r="E109" s="385"/>
      <c r="F109" s="265"/>
      <c r="G109" s="378"/>
      <c r="H109" s="265"/>
      <c r="I109" s="401" t="str">
        <f t="shared" si="10"/>
        <v xml:space="preserve">  </v>
      </c>
    </row>
    <row r="110" spans="1:9" ht="24" customHeight="1" x14ac:dyDescent="0.2">
      <c r="A110" s="168"/>
      <c r="B110" s="169" t="s">
        <v>467</v>
      </c>
      <c r="C110" s="167" t="s">
        <v>468</v>
      </c>
      <c r="D110" s="299" t="s">
        <v>164</v>
      </c>
      <c r="E110" s="264"/>
      <c r="F110" s="265"/>
      <c r="G110" s="378"/>
      <c r="H110" s="265"/>
      <c r="I110" s="401" t="str">
        <f t="shared" si="10"/>
        <v xml:space="preserve">  </v>
      </c>
    </row>
    <row r="111" spans="1:9" ht="23.25" customHeight="1" x14ac:dyDescent="0.2">
      <c r="A111" s="168"/>
      <c r="B111" s="618"/>
      <c r="C111" s="170" t="s">
        <v>469</v>
      </c>
      <c r="D111" s="619" t="s">
        <v>165</v>
      </c>
      <c r="E111" s="624">
        <f>+E113+E114+E123+E124+E132+E137+E138</f>
        <v>45698</v>
      </c>
      <c r="F111" s="626">
        <f t="shared" ref="F111:H111" si="18">+F113+F114+F123+F124+F132+F137+F138</f>
        <v>19150</v>
      </c>
      <c r="G111" s="628">
        <f t="shared" si="18"/>
        <v>19150</v>
      </c>
      <c r="H111" s="626">
        <f t="shared" si="18"/>
        <v>39583</v>
      </c>
      <c r="I111" s="573">
        <f t="shared" si="10"/>
        <v>2.0669973890339426</v>
      </c>
    </row>
    <row r="112" spans="1:9" ht="13.5" customHeight="1" x14ac:dyDescent="0.2">
      <c r="A112" s="168"/>
      <c r="B112" s="618"/>
      <c r="C112" s="171" t="s">
        <v>470</v>
      </c>
      <c r="D112" s="619"/>
      <c r="E112" s="625"/>
      <c r="F112" s="627"/>
      <c r="G112" s="629"/>
      <c r="H112" s="627"/>
      <c r="I112" s="574" t="str">
        <f t="shared" si="10"/>
        <v xml:space="preserve">  </v>
      </c>
    </row>
    <row r="113" spans="1:9" ht="20.100000000000001" customHeight="1" x14ac:dyDescent="0.2">
      <c r="A113" s="168"/>
      <c r="B113" s="169">
        <v>467</v>
      </c>
      <c r="C113" s="174" t="s">
        <v>471</v>
      </c>
      <c r="D113" s="299" t="s">
        <v>166</v>
      </c>
      <c r="E113" s="264">
        <v>3815</v>
      </c>
      <c r="F113" s="265"/>
      <c r="G113" s="378"/>
      <c r="H113" s="265">
        <v>73</v>
      </c>
      <c r="I113" s="401" t="str">
        <f t="shared" si="10"/>
        <v xml:space="preserve">  </v>
      </c>
    </row>
    <row r="114" spans="1:9" ht="20.100000000000001" customHeight="1" x14ac:dyDescent="0.2">
      <c r="A114" s="168"/>
      <c r="B114" s="618" t="s">
        <v>472</v>
      </c>
      <c r="C114" s="172" t="s">
        <v>473</v>
      </c>
      <c r="D114" s="619" t="s">
        <v>167</v>
      </c>
      <c r="E114" s="624">
        <f>+E116+E117+E119+E120+E121+E122</f>
        <v>0</v>
      </c>
      <c r="F114" s="626">
        <f t="shared" ref="F114:H114" si="19">+F116+F117+F119+F120+F121+F122</f>
        <v>0</v>
      </c>
      <c r="G114" s="628">
        <f t="shared" si="19"/>
        <v>0</v>
      </c>
      <c r="H114" s="626">
        <f t="shared" si="19"/>
        <v>0</v>
      </c>
      <c r="I114" s="573" t="str">
        <f t="shared" si="10"/>
        <v xml:space="preserve">  </v>
      </c>
    </row>
    <row r="115" spans="1:9" ht="15" customHeight="1" x14ac:dyDescent="0.2">
      <c r="A115" s="168"/>
      <c r="B115" s="618"/>
      <c r="C115" s="173" t="s">
        <v>474</v>
      </c>
      <c r="D115" s="619"/>
      <c r="E115" s="625"/>
      <c r="F115" s="627"/>
      <c r="G115" s="629"/>
      <c r="H115" s="627"/>
      <c r="I115" s="574" t="str">
        <f t="shared" si="10"/>
        <v xml:space="preserve">  </v>
      </c>
    </row>
    <row r="116" spans="1:9" ht="25.5" customHeight="1" x14ac:dyDescent="0.2">
      <c r="A116" s="168"/>
      <c r="B116" s="169" t="s">
        <v>475</v>
      </c>
      <c r="C116" s="174" t="s">
        <v>476</v>
      </c>
      <c r="D116" s="299" t="s">
        <v>168</v>
      </c>
      <c r="E116" s="264"/>
      <c r="F116" s="265"/>
      <c r="G116" s="378"/>
      <c r="H116" s="265"/>
      <c r="I116" s="401" t="str">
        <f t="shared" si="10"/>
        <v xml:space="preserve">  </v>
      </c>
    </row>
    <row r="117" spans="1:9" ht="25.5" customHeight="1" x14ac:dyDescent="0.2">
      <c r="B117" s="176" t="s">
        <v>475</v>
      </c>
      <c r="C117" s="174" t="s">
        <v>477</v>
      </c>
      <c r="D117" s="299" t="s">
        <v>169</v>
      </c>
      <c r="E117" s="264"/>
      <c r="F117" s="265"/>
      <c r="G117" s="378"/>
      <c r="H117" s="265"/>
      <c r="I117" s="401" t="str">
        <f t="shared" si="10"/>
        <v xml:space="preserve">  </v>
      </c>
    </row>
    <row r="118" spans="1:9" ht="25.5" customHeight="1" x14ac:dyDescent="0.2">
      <c r="B118" s="176" t="s">
        <v>478</v>
      </c>
      <c r="C118" s="174" t="s">
        <v>479</v>
      </c>
      <c r="D118" s="299" t="s">
        <v>170</v>
      </c>
      <c r="E118" s="264"/>
      <c r="F118" s="265"/>
      <c r="G118" s="378"/>
      <c r="H118" s="265"/>
      <c r="I118" s="401" t="str">
        <f t="shared" si="10"/>
        <v xml:space="preserve">  </v>
      </c>
    </row>
    <row r="119" spans="1:9" ht="24.75" customHeight="1" x14ac:dyDescent="0.2">
      <c r="B119" s="176" t="s">
        <v>480</v>
      </c>
      <c r="C119" s="174" t="s">
        <v>481</v>
      </c>
      <c r="D119" s="299" t="s">
        <v>171</v>
      </c>
      <c r="E119" s="264"/>
      <c r="F119" s="265"/>
      <c r="G119" s="378"/>
      <c r="H119" s="265"/>
      <c r="I119" s="401" t="str">
        <f t="shared" si="10"/>
        <v xml:space="preserve">  </v>
      </c>
    </row>
    <row r="120" spans="1:9" ht="24.75" customHeight="1" x14ac:dyDescent="0.2">
      <c r="B120" s="176" t="s">
        <v>482</v>
      </c>
      <c r="C120" s="174" t="s">
        <v>483</v>
      </c>
      <c r="D120" s="299" t="s">
        <v>172</v>
      </c>
      <c r="E120" s="264"/>
      <c r="F120" s="265"/>
      <c r="G120" s="378"/>
      <c r="H120" s="265"/>
      <c r="I120" s="401" t="str">
        <f t="shared" si="10"/>
        <v xml:space="preserve">  </v>
      </c>
    </row>
    <row r="121" spans="1:9" ht="20.100000000000001" customHeight="1" x14ac:dyDescent="0.2">
      <c r="B121" s="176">
        <v>426</v>
      </c>
      <c r="C121" s="174" t="s">
        <v>484</v>
      </c>
      <c r="D121" s="299" t="s">
        <v>173</v>
      </c>
      <c r="E121" s="264"/>
      <c r="F121" s="265"/>
      <c r="G121" s="378"/>
      <c r="H121" s="265"/>
      <c r="I121" s="401" t="str">
        <f t="shared" si="10"/>
        <v xml:space="preserve">  </v>
      </c>
    </row>
    <row r="122" spans="1:9" ht="20.100000000000001" customHeight="1" x14ac:dyDescent="0.2">
      <c r="B122" s="176">
        <v>428</v>
      </c>
      <c r="C122" s="174" t="s">
        <v>485</v>
      </c>
      <c r="D122" s="299" t="s">
        <v>174</v>
      </c>
      <c r="E122" s="264"/>
      <c r="F122" s="265"/>
      <c r="G122" s="378"/>
      <c r="H122" s="265"/>
      <c r="I122" s="401" t="str">
        <f t="shared" si="10"/>
        <v xml:space="preserve">  </v>
      </c>
    </row>
    <row r="123" spans="1:9" ht="20.100000000000001" customHeight="1" x14ac:dyDescent="0.2">
      <c r="B123" s="176">
        <v>430</v>
      </c>
      <c r="C123" s="174" t="s">
        <v>486</v>
      </c>
      <c r="D123" s="299" t="s">
        <v>175</v>
      </c>
      <c r="E123" s="384">
        <v>1489</v>
      </c>
      <c r="F123" s="394">
        <v>1350</v>
      </c>
      <c r="G123" s="395">
        <v>1350</v>
      </c>
      <c r="H123" s="265">
        <v>1362</v>
      </c>
      <c r="I123" s="401">
        <f t="shared" si="10"/>
        <v>1.0088888888888889</v>
      </c>
    </row>
    <row r="124" spans="1:9" ht="20.100000000000001" customHeight="1" x14ac:dyDescent="0.2">
      <c r="A124" s="168"/>
      <c r="B124" s="618" t="s">
        <v>487</v>
      </c>
      <c r="C124" s="172" t="s">
        <v>488</v>
      </c>
      <c r="D124" s="619" t="s">
        <v>176</v>
      </c>
      <c r="E124" s="624">
        <f>+E126+E127+E128+E129+E130+E131</f>
        <v>13165</v>
      </c>
      <c r="F124" s="626">
        <f t="shared" ref="F124:H124" si="20">+F126+F127+F128+F129+F130+F131</f>
        <v>17800</v>
      </c>
      <c r="G124" s="628">
        <f t="shared" si="20"/>
        <v>17800</v>
      </c>
      <c r="H124" s="626">
        <f t="shared" si="20"/>
        <v>9714</v>
      </c>
      <c r="I124" s="573">
        <f t="shared" si="10"/>
        <v>0.54573033707865171</v>
      </c>
    </row>
    <row r="125" spans="1:9" ht="12.75" customHeight="1" x14ac:dyDescent="0.2">
      <c r="A125" s="168"/>
      <c r="B125" s="618"/>
      <c r="C125" s="173" t="s">
        <v>489</v>
      </c>
      <c r="D125" s="619"/>
      <c r="E125" s="625"/>
      <c r="F125" s="627"/>
      <c r="G125" s="629"/>
      <c r="H125" s="627"/>
      <c r="I125" s="574" t="str">
        <f t="shared" si="10"/>
        <v xml:space="preserve">  </v>
      </c>
    </row>
    <row r="126" spans="1:9" ht="24.75" customHeight="1" x14ac:dyDescent="0.2">
      <c r="B126" s="176" t="s">
        <v>490</v>
      </c>
      <c r="C126" s="174" t="s">
        <v>491</v>
      </c>
      <c r="D126" s="299" t="s">
        <v>177</v>
      </c>
      <c r="E126" s="264"/>
      <c r="F126" s="265"/>
      <c r="G126" s="378"/>
      <c r="H126" s="265"/>
      <c r="I126" s="401" t="str">
        <f t="shared" si="10"/>
        <v xml:space="preserve">  </v>
      </c>
    </row>
    <row r="127" spans="1:9" ht="24.75" customHeight="1" x14ac:dyDescent="0.2">
      <c r="B127" s="176" t="s">
        <v>492</v>
      </c>
      <c r="C127" s="174" t="s">
        <v>493</v>
      </c>
      <c r="D127" s="299" t="s">
        <v>178</v>
      </c>
      <c r="E127" s="264"/>
      <c r="F127" s="265"/>
      <c r="G127" s="378"/>
      <c r="H127" s="265"/>
      <c r="I127" s="401" t="str">
        <f t="shared" si="10"/>
        <v xml:space="preserve">  </v>
      </c>
    </row>
    <row r="128" spans="1:9" ht="20.100000000000001" customHeight="1" x14ac:dyDescent="0.2">
      <c r="B128" s="176">
        <v>435</v>
      </c>
      <c r="C128" s="174" t="s">
        <v>494</v>
      </c>
      <c r="D128" s="299" t="s">
        <v>179</v>
      </c>
      <c r="E128" s="384">
        <v>13165</v>
      </c>
      <c r="F128" s="394">
        <v>17800</v>
      </c>
      <c r="G128" s="395">
        <v>17800</v>
      </c>
      <c r="H128" s="265">
        <v>9714</v>
      </c>
      <c r="I128" s="401">
        <f t="shared" si="10"/>
        <v>0.54573033707865171</v>
      </c>
    </row>
    <row r="129" spans="1:10" ht="20.100000000000001" customHeight="1" x14ac:dyDescent="0.2">
      <c r="B129" s="176">
        <v>436</v>
      </c>
      <c r="C129" s="174" t="s">
        <v>495</v>
      </c>
      <c r="D129" s="299" t="s">
        <v>180</v>
      </c>
      <c r="E129" s="264"/>
      <c r="F129" s="265"/>
      <c r="G129" s="378"/>
      <c r="H129" s="265"/>
      <c r="I129" s="401" t="str">
        <f t="shared" si="10"/>
        <v xml:space="preserve">  </v>
      </c>
    </row>
    <row r="130" spans="1:10" ht="20.100000000000001" customHeight="1" x14ac:dyDescent="0.2">
      <c r="B130" s="176" t="s">
        <v>496</v>
      </c>
      <c r="C130" s="174" t="s">
        <v>497</v>
      </c>
      <c r="D130" s="299" t="s">
        <v>181</v>
      </c>
      <c r="E130" s="264"/>
      <c r="F130" s="265"/>
      <c r="G130" s="378"/>
      <c r="H130" s="265"/>
      <c r="I130" s="401" t="str">
        <f t="shared" si="10"/>
        <v xml:space="preserve">  </v>
      </c>
    </row>
    <row r="131" spans="1:10" ht="20.100000000000001" customHeight="1" x14ac:dyDescent="0.2">
      <c r="B131" s="176" t="s">
        <v>496</v>
      </c>
      <c r="C131" s="174" t="s">
        <v>498</v>
      </c>
      <c r="D131" s="299" t="s">
        <v>182</v>
      </c>
      <c r="E131" s="264"/>
      <c r="F131" s="265"/>
      <c r="G131" s="378"/>
      <c r="H131" s="265"/>
      <c r="I131" s="401" t="str">
        <f t="shared" si="10"/>
        <v xml:space="preserve">  </v>
      </c>
    </row>
    <row r="132" spans="1:10" ht="20.100000000000001" customHeight="1" x14ac:dyDescent="0.2">
      <c r="A132" s="168"/>
      <c r="B132" s="618" t="s">
        <v>499</v>
      </c>
      <c r="C132" s="172" t="s">
        <v>500</v>
      </c>
      <c r="D132" s="619" t="s">
        <v>183</v>
      </c>
      <c r="E132" s="624">
        <f>+E134+E135+E136</f>
        <v>27229</v>
      </c>
      <c r="F132" s="626">
        <f t="shared" ref="F132:H132" si="21">+F134+F135+F136</f>
        <v>0</v>
      </c>
      <c r="G132" s="628">
        <f t="shared" si="21"/>
        <v>0</v>
      </c>
      <c r="H132" s="626">
        <f t="shared" si="21"/>
        <v>28434</v>
      </c>
      <c r="I132" s="573" t="str">
        <f t="shared" si="10"/>
        <v xml:space="preserve">  </v>
      </c>
    </row>
    <row r="133" spans="1:10" ht="15.75" customHeight="1" x14ac:dyDescent="0.2">
      <c r="A133" s="168"/>
      <c r="B133" s="618"/>
      <c r="C133" s="173" t="s">
        <v>501</v>
      </c>
      <c r="D133" s="619"/>
      <c r="E133" s="625"/>
      <c r="F133" s="627"/>
      <c r="G133" s="629"/>
      <c r="H133" s="627"/>
      <c r="I133" s="574" t="str">
        <f t="shared" si="10"/>
        <v xml:space="preserve">  </v>
      </c>
    </row>
    <row r="134" spans="1:10" ht="20.100000000000001" customHeight="1" x14ac:dyDescent="0.2">
      <c r="B134" s="176" t="s">
        <v>502</v>
      </c>
      <c r="C134" s="174" t="s">
        <v>503</v>
      </c>
      <c r="D134" s="299" t="s">
        <v>184</v>
      </c>
      <c r="E134" s="384">
        <v>24129</v>
      </c>
      <c r="F134" s="394"/>
      <c r="G134" s="395"/>
      <c r="H134" s="265">
        <v>25782</v>
      </c>
      <c r="I134" s="401" t="str">
        <f t="shared" si="10"/>
        <v xml:space="preserve">  </v>
      </c>
    </row>
    <row r="135" spans="1:10" ht="24.75" customHeight="1" x14ac:dyDescent="0.2">
      <c r="B135" s="176" t="s">
        <v>504</v>
      </c>
      <c r="C135" s="174" t="s">
        <v>505</v>
      </c>
      <c r="D135" s="299" t="s">
        <v>185</v>
      </c>
      <c r="E135" s="384">
        <v>3100</v>
      </c>
      <c r="F135" s="394"/>
      <c r="G135" s="395"/>
      <c r="H135" s="265">
        <v>2652</v>
      </c>
      <c r="I135" s="401" t="str">
        <f t="shared" si="10"/>
        <v xml:space="preserve">  </v>
      </c>
    </row>
    <row r="136" spans="1:10" ht="20.100000000000001" customHeight="1" x14ac:dyDescent="0.2">
      <c r="B136" s="176">
        <v>481</v>
      </c>
      <c r="C136" s="174" t="s">
        <v>506</v>
      </c>
      <c r="D136" s="299" t="s">
        <v>186</v>
      </c>
      <c r="E136" s="264"/>
      <c r="F136" s="265"/>
      <c r="G136" s="378"/>
      <c r="H136" s="265"/>
      <c r="I136" s="401" t="str">
        <f t="shared" si="10"/>
        <v xml:space="preserve">  </v>
      </c>
    </row>
    <row r="137" spans="1:10" ht="36.75" customHeight="1" x14ac:dyDescent="0.2">
      <c r="B137" s="176">
        <v>427</v>
      </c>
      <c r="C137" s="174" t="s">
        <v>507</v>
      </c>
      <c r="D137" s="299" t="s">
        <v>187</v>
      </c>
      <c r="E137" s="264"/>
      <c r="F137" s="265"/>
      <c r="G137" s="378"/>
      <c r="H137" s="265"/>
      <c r="I137" s="401" t="str">
        <f t="shared" ref="I137:I143" si="22">IFERROR(H137/G137,"  ")</f>
        <v xml:space="preserve">  </v>
      </c>
    </row>
    <row r="138" spans="1:10" ht="36.75" customHeight="1" x14ac:dyDescent="0.2">
      <c r="A138" s="168"/>
      <c r="B138" s="169" t="s">
        <v>508</v>
      </c>
      <c r="C138" s="174" t="s">
        <v>509</v>
      </c>
      <c r="D138" s="299" t="s">
        <v>188</v>
      </c>
      <c r="E138" s="264"/>
      <c r="F138" s="265"/>
      <c r="G138" s="378"/>
      <c r="H138" s="265"/>
      <c r="I138" s="401" t="str">
        <f t="shared" si="22"/>
        <v xml:space="preserve">  </v>
      </c>
    </row>
    <row r="139" spans="1:10" ht="20.100000000000001" customHeight="1" x14ac:dyDescent="0.2">
      <c r="A139" s="168"/>
      <c r="B139" s="618"/>
      <c r="C139" s="170" t="s">
        <v>510</v>
      </c>
      <c r="D139" s="619" t="s">
        <v>189</v>
      </c>
      <c r="E139" s="624"/>
      <c r="F139" s="626"/>
      <c r="G139" s="628"/>
      <c r="H139" s="626"/>
      <c r="I139" s="573" t="str">
        <f t="shared" si="22"/>
        <v xml:space="preserve">  </v>
      </c>
    </row>
    <row r="140" spans="1:10" ht="23.25" customHeight="1" x14ac:dyDescent="0.2">
      <c r="A140" s="168"/>
      <c r="B140" s="618"/>
      <c r="C140" s="171" t="s">
        <v>511</v>
      </c>
      <c r="D140" s="619"/>
      <c r="E140" s="625"/>
      <c r="F140" s="627"/>
      <c r="G140" s="629"/>
      <c r="H140" s="627"/>
      <c r="I140" s="574" t="str">
        <f t="shared" si="22"/>
        <v xml:space="preserve">  </v>
      </c>
    </row>
    <row r="141" spans="1:10" ht="20.100000000000001" customHeight="1" x14ac:dyDescent="0.2">
      <c r="A141" s="168"/>
      <c r="B141" s="618"/>
      <c r="C141" s="170" t="s">
        <v>512</v>
      </c>
      <c r="D141" s="619" t="s">
        <v>190</v>
      </c>
      <c r="E141" s="620">
        <f>+E77+E92+E109+E110+E111-E139</f>
        <v>340520</v>
      </c>
      <c r="F141" s="616">
        <f t="shared" ref="F141:H141" si="23">+F77+F92+F109+F110+F111-F139</f>
        <v>342831</v>
      </c>
      <c r="G141" s="622">
        <f t="shared" si="23"/>
        <v>326666</v>
      </c>
      <c r="H141" s="616">
        <f t="shared" si="23"/>
        <v>354893</v>
      </c>
      <c r="I141" s="573">
        <f t="shared" si="22"/>
        <v>1.086409360019102</v>
      </c>
      <c r="J141" s="178"/>
    </row>
    <row r="142" spans="1:10" ht="14.25" customHeight="1" x14ac:dyDescent="0.2">
      <c r="A142" s="168"/>
      <c r="B142" s="618"/>
      <c r="C142" s="171" t="s">
        <v>513</v>
      </c>
      <c r="D142" s="619"/>
      <c r="E142" s="621"/>
      <c r="F142" s="617"/>
      <c r="G142" s="623"/>
      <c r="H142" s="617"/>
      <c r="I142" s="574" t="str">
        <f t="shared" si="22"/>
        <v xml:space="preserve">  </v>
      </c>
    </row>
    <row r="143" spans="1:10" ht="20.100000000000001" customHeight="1" thickBot="1" x14ac:dyDescent="0.25">
      <c r="A143" s="168"/>
      <c r="B143" s="179">
        <v>89</v>
      </c>
      <c r="C143" s="180" t="s">
        <v>514</v>
      </c>
      <c r="D143" s="298" t="s">
        <v>191</v>
      </c>
      <c r="E143" s="266"/>
      <c r="F143" s="267"/>
      <c r="G143" s="255"/>
      <c r="H143" s="267">
        <v>561</v>
      </c>
      <c r="I143" s="402" t="str">
        <f t="shared" si="22"/>
        <v xml:space="preserve">  </v>
      </c>
    </row>
    <row r="145" spans="2:2" x14ac:dyDescent="0.2">
      <c r="B145" s="155" t="s">
        <v>572</v>
      </c>
    </row>
  </sheetData>
  <mergeCells count="134">
    <mergeCell ref="B2:I2"/>
    <mergeCell ref="B11:B12"/>
    <mergeCell ref="D11:D12"/>
    <mergeCell ref="E11:E12"/>
    <mergeCell ref="F11:F12"/>
    <mergeCell ref="G11:G12"/>
    <mergeCell ref="H11:H12"/>
    <mergeCell ref="B4:B5"/>
    <mergeCell ref="C4:C5"/>
    <mergeCell ref="D4:D5"/>
    <mergeCell ref="B9:B10"/>
    <mergeCell ref="D9:D10"/>
    <mergeCell ref="E9:E10"/>
    <mergeCell ref="F9:F10"/>
    <mergeCell ref="G9:G10"/>
    <mergeCell ref="B28:B29"/>
    <mergeCell ref="D28:D29"/>
    <mergeCell ref="E28:E29"/>
    <mergeCell ref="F28:F29"/>
    <mergeCell ref="G28:G29"/>
    <mergeCell ref="H28:H29"/>
    <mergeCell ref="B18:B19"/>
    <mergeCell ref="D18:D19"/>
    <mergeCell ref="E18:E19"/>
    <mergeCell ref="F18:F19"/>
    <mergeCell ref="G18:G19"/>
    <mergeCell ref="H18:H19"/>
    <mergeCell ref="B50:B51"/>
    <mergeCell ref="D50:D51"/>
    <mergeCell ref="E50:E51"/>
    <mergeCell ref="F50:F51"/>
    <mergeCell ref="G50:G51"/>
    <mergeCell ref="H50:H51"/>
    <mergeCell ref="B41:B42"/>
    <mergeCell ref="D41:D42"/>
    <mergeCell ref="E41:E42"/>
    <mergeCell ref="F41:F42"/>
    <mergeCell ref="G41:G42"/>
    <mergeCell ref="H41:H42"/>
    <mergeCell ref="B62:B63"/>
    <mergeCell ref="D62:D63"/>
    <mergeCell ref="E62:E63"/>
    <mergeCell ref="F62:F63"/>
    <mergeCell ref="G62:G63"/>
    <mergeCell ref="H62:H63"/>
    <mergeCell ref="B57:B58"/>
    <mergeCell ref="D57:D58"/>
    <mergeCell ref="E57:E58"/>
    <mergeCell ref="F57:F58"/>
    <mergeCell ref="G57:G58"/>
    <mergeCell ref="H57:H58"/>
    <mergeCell ref="B92:B93"/>
    <mergeCell ref="D92:D93"/>
    <mergeCell ref="E92:E93"/>
    <mergeCell ref="F92:F93"/>
    <mergeCell ref="G92:G93"/>
    <mergeCell ref="H92:H93"/>
    <mergeCell ref="B77:B78"/>
    <mergeCell ref="D77:D78"/>
    <mergeCell ref="E77:E78"/>
    <mergeCell ref="F77:F78"/>
    <mergeCell ref="G77:G78"/>
    <mergeCell ref="H77:H78"/>
    <mergeCell ref="B99:B100"/>
    <mergeCell ref="D99:D100"/>
    <mergeCell ref="E99:E100"/>
    <mergeCell ref="F99:F100"/>
    <mergeCell ref="G99:G100"/>
    <mergeCell ref="H99:H100"/>
    <mergeCell ref="B94:B95"/>
    <mergeCell ref="D94:D95"/>
    <mergeCell ref="E94:E95"/>
    <mergeCell ref="F94:F95"/>
    <mergeCell ref="G94:G95"/>
    <mergeCell ref="H94:H95"/>
    <mergeCell ref="B114:B115"/>
    <mergeCell ref="D114:D115"/>
    <mergeCell ref="E114:E115"/>
    <mergeCell ref="F114:F115"/>
    <mergeCell ref="G114:G115"/>
    <mergeCell ref="H114:H115"/>
    <mergeCell ref="B111:B112"/>
    <mergeCell ref="D111:D112"/>
    <mergeCell ref="E111:E112"/>
    <mergeCell ref="F111:F112"/>
    <mergeCell ref="G111:G112"/>
    <mergeCell ref="H111:H112"/>
    <mergeCell ref="B132:B133"/>
    <mergeCell ref="D132:D133"/>
    <mergeCell ref="E132:E133"/>
    <mergeCell ref="F132:F133"/>
    <mergeCell ref="G132:G133"/>
    <mergeCell ref="H132:H133"/>
    <mergeCell ref="B124:B125"/>
    <mergeCell ref="D124:D125"/>
    <mergeCell ref="E124:E125"/>
    <mergeCell ref="F124:F125"/>
    <mergeCell ref="G124:G125"/>
    <mergeCell ref="H124:H125"/>
    <mergeCell ref="B141:B142"/>
    <mergeCell ref="D141:D142"/>
    <mergeCell ref="E141:E142"/>
    <mergeCell ref="F141:F142"/>
    <mergeCell ref="G141:G142"/>
    <mergeCell ref="H141:H142"/>
    <mergeCell ref="B139:B140"/>
    <mergeCell ref="D139:D140"/>
    <mergeCell ref="E139:E140"/>
    <mergeCell ref="F139:F140"/>
    <mergeCell ref="G139:G140"/>
    <mergeCell ref="H139:H140"/>
    <mergeCell ref="I18:I19"/>
    <mergeCell ref="I28:I29"/>
    <mergeCell ref="I41:I42"/>
    <mergeCell ref="I50:I51"/>
    <mergeCell ref="I57:I58"/>
    <mergeCell ref="I62:I63"/>
    <mergeCell ref="E4:E5"/>
    <mergeCell ref="F4:F5"/>
    <mergeCell ref="G4:H4"/>
    <mergeCell ref="I4:I5"/>
    <mergeCell ref="I9:I10"/>
    <mergeCell ref="I11:I12"/>
    <mergeCell ref="H9:H10"/>
    <mergeCell ref="I124:I125"/>
    <mergeCell ref="I132:I133"/>
    <mergeCell ref="I139:I140"/>
    <mergeCell ref="I141:I142"/>
    <mergeCell ref="I77:I78"/>
    <mergeCell ref="I92:I93"/>
    <mergeCell ref="I94:I95"/>
    <mergeCell ref="I99:I100"/>
    <mergeCell ref="I111:I112"/>
    <mergeCell ref="I114:I115"/>
  </mergeCells>
  <pageMargins left="0.11811023622047245" right="0.11811023622047245" top="0.74803149606299213" bottom="0.74803149606299213" header="0.31496062992125984" footer="0.31496062992125984"/>
  <pageSetup paperSize="9" scale="70" orientation="landscape" r:id="rId1"/>
  <ignoredErrors>
    <ignoredError sqref="D8:D143 B8:B14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92D050"/>
  </sheetPr>
  <dimension ref="A1:H144"/>
  <sheetViews>
    <sheetView showGridLines="0" zoomScale="95" zoomScaleNormal="95" workbookViewId="0">
      <selection activeCell="L15" sqref="L15"/>
    </sheetView>
  </sheetViews>
  <sheetFormatPr defaultRowHeight="15.75" x14ac:dyDescent="0.25"/>
  <cols>
    <col min="1" max="1" width="1.85546875" style="8" customWidth="1"/>
    <col min="2" max="2" width="59.5703125" style="8" customWidth="1"/>
    <col min="3" max="3" width="12.5703125" style="8" customWidth="1"/>
    <col min="4" max="7" width="17.85546875" style="8" customWidth="1"/>
    <col min="8" max="8" width="16.5703125" style="155" customWidth="1"/>
    <col min="9" max="259" width="9.140625" style="8"/>
    <col min="260" max="260" width="3.42578125" style="8" customWidth="1"/>
    <col min="261" max="261" width="59.5703125" style="8" customWidth="1"/>
    <col min="262" max="262" width="12.5703125" style="8" customWidth="1"/>
    <col min="263" max="264" width="17.85546875" style="8" customWidth="1"/>
    <col min="265" max="515" width="9.140625" style="8"/>
    <col min="516" max="516" width="3.42578125" style="8" customWidth="1"/>
    <col min="517" max="517" width="59.5703125" style="8" customWidth="1"/>
    <col min="518" max="518" width="12.5703125" style="8" customWidth="1"/>
    <col min="519" max="520" width="17.85546875" style="8" customWidth="1"/>
    <col min="521" max="771" width="9.140625" style="8"/>
    <col min="772" max="772" width="3.42578125" style="8" customWidth="1"/>
    <col min="773" max="773" width="59.5703125" style="8" customWidth="1"/>
    <col min="774" max="774" width="12.5703125" style="8" customWidth="1"/>
    <col min="775" max="776" width="17.85546875" style="8" customWidth="1"/>
    <col min="777" max="1027" width="9.140625" style="8"/>
    <col min="1028" max="1028" width="3.42578125" style="8" customWidth="1"/>
    <col min="1029" max="1029" width="59.5703125" style="8" customWidth="1"/>
    <col min="1030" max="1030" width="12.5703125" style="8" customWidth="1"/>
    <col min="1031" max="1032" width="17.85546875" style="8" customWidth="1"/>
    <col min="1033" max="1283" width="9.140625" style="8"/>
    <col min="1284" max="1284" width="3.42578125" style="8" customWidth="1"/>
    <col min="1285" max="1285" width="59.5703125" style="8" customWidth="1"/>
    <col min="1286" max="1286" width="12.5703125" style="8" customWidth="1"/>
    <col min="1287" max="1288" width="17.85546875" style="8" customWidth="1"/>
    <col min="1289" max="1539" width="9.140625" style="8"/>
    <col min="1540" max="1540" width="3.42578125" style="8" customWidth="1"/>
    <col min="1541" max="1541" width="59.5703125" style="8" customWidth="1"/>
    <col min="1542" max="1542" width="12.5703125" style="8" customWidth="1"/>
    <col min="1543" max="1544" width="17.85546875" style="8" customWidth="1"/>
    <col min="1545" max="1795" width="9.140625" style="8"/>
    <col min="1796" max="1796" width="3.42578125" style="8" customWidth="1"/>
    <col min="1797" max="1797" width="59.5703125" style="8" customWidth="1"/>
    <col min="1798" max="1798" width="12.5703125" style="8" customWidth="1"/>
    <col min="1799" max="1800" width="17.85546875" style="8" customWidth="1"/>
    <col min="1801" max="2051" width="9.140625" style="8"/>
    <col min="2052" max="2052" width="3.42578125" style="8" customWidth="1"/>
    <col min="2053" max="2053" width="59.5703125" style="8" customWidth="1"/>
    <col min="2054" max="2054" width="12.5703125" style="8" customWidth="1"/>
    <col min="2055" max="2056" width="17.85546875" style="8" customWidth="1"/>
    <col min="2057" max="2307" width="9.140625" style="8"/>
    <col min="2308" max="2308" width="3.42578125" style="8" customWidth="1"/>
    <col min="2309" max="2309" width="59.5703125" style="8" customWidth="1"/>
    <col min="2310" max="2310" width="12.5703125" style="8" customWidth="1"/>
    <col min="2311" max="2312" width="17.85546875" style="8" customWidth="1"/>
    <col min="2313" max="2563" width="9.140625" style="8"/>
    <col min="2564" max="2564" width="3.42578125" style="8" customWidth="1"/>
    <col min="2565" max="2565" width="59.5703125" style="8" customWidth="1"/>
    <col min="2566" max="2566" width="12.5703125" style="8" customWidth="1"/>
    <col min="2567" max="2568" width="17.85546875" style="8" customWidth="1"/>
    <col min="2569" max="2819" width="9.140625" style="8"/>
    <col min="2820" max="2820" width="3.42578125" style="8" customWidth="1"/>
    <col min="2821" max="2821" width="59.5703125" style="8" customWidth="1"/>
    <col min="2822" max="2822" width="12.5703125" style="8" customWidth="1"/>
    <col min="2823" max="2824" width="17.85546875" style="8" customWidth="1"/>
    <col min="2825" max="3075" width="9.140625" style="8"/>
    <col min="3076" max="3076" width="3.42578125" style="8" customWidth="1"/>
    <col min="3077" max="3077" width="59.5703125" style="8" customWidth="1"/>
    <col min="3078" max="3078" width="12.5703125" style="8" customWidth="1"/>
    <col min="3079" max="3080" width="17.85546875" style="8" customWidth="1"/>
    <col min="3081" max="3331" width="9.140625" style="8"/>
    <col min="3332" max="3332" width="3.42578125" style="8" customWidth="1"/>
    <col min="3333" max="3333" width="59.5703125" style="8" customWidth="1"/>
    <col min="3334" max="3334" width="12.5703125" style="8" customWidth="1"/>
    <col min="3335" max="3336" width="17.85546875" style="8" customWidth="1"/>
    <col min="3337" max="3587" width="9.140625" style="8"/>
    <col min="3588" max="3588" width="3.42578125" style="8" customWidth="1"/>
    <col min="3589" max="3589" width="59.5703125" style="8" customWidth="1"/>
    <col min="3590" max="3590" width="12.5703125" style="8" customWidth="1"/>
    <col min="3591" max="3592" width="17.85546875" style="8" customWidth="1"/>
    <col min="3593" max="3843" width="9.140625" style="8"/>
    <col min="3844" max="3844" width="3.42578125" style="8" customWidth="1"/>
    <col min="3845" max="3845" width="59.5703125" style="8" customWidth="1"/>
    <col min="3846" max="3846" width="12.5703125" style="8" customWidth="1"/>
    <col min="3847" max="3848" width="17.85546875" style="8" customWidth="1"/>
    <col min="3849" max="4099" width="9.140625" style="8"/>
    <col min="4100" max="4100" width="3.42578125" style="8" customWidth="1"/>
    <col min="4101" max="4101" width="59.5703125" style="8" customWidth="1"/>
    <col min="4102" max="4102" width="12.5703125" style="8" customWidth="1"/>
    <col min="4103" max="4104" width="17.85546875" style="8" customWidth="1"/>
    <col min="4105" max="4355" width="9.140625" style="8"/>
    <col min="4356" max="4356" width="3.42578125" style="8" customWidth="1"/>
    <col min="4357" max="4357" width="59.5703125" style="8" customWidth="1"/>
    <col min="4358" max="4358" width="12.5703125" style="8" customWidth="1"/>
    <col min="4359" max="4360" width="17.85546875" style="8" customWidth="1"/>
    <col min="4361" max="4611" width="9.140625" style="8"/>
    <col min="4612" max="4612" width="3.42578125" style="8" customWidth="1"/>
    <col min="4613" max="4613" width="59.5703125" style="8" customWidth="1"/>
    <col min="4614" max="4614" width="12.5703125" style="8" customWidth="1"/>
    <col min="4615" max="4616" width="17.85546875" style="8" customWidth="1"/>
    <col min="4617" max="4867" width="9.140625" style="8"/>
    <col min="4868" max="4868" width="3.42578125" style="8" customWidth="1"/>
    <col min="4869" max="4869" width="59.5703125" style="8" customWidth="1"/>
    <col min="4870" max="4870" width="12.5703125" style="8" customWidth="1"/>
    <col min="4871" max="4872" width="17.85546875" style="8" customWidth="1"/>
    <col min="4873" max="5123" width="9.140625" style="8"/>
    <col min="5124" max="5124" width="3.42578125" style="8" customWidth="1"/>
    <col min="5125" max="5125" width="59.5703125" style="8" customWidth="1"/>
    <col min="5126" max="5126" width="12.5703125" style="8" customWidth="1"/>
    <col min="5127" max="5128" width="17.85546875" style="8" customWidth="1"/>
    <col min="5129" max="5379" width="9.140625" style="8"/>
    <col min="5380" max="5380" width="3.42578125" style="8" customWidth="1"/>
    <col min="5381" max="5381" width="59.5703125" style="8" customWidth="1"/>
    <col min="5382" max="5382" width="12.5703125" style="8" customWidth="1"/>
    <col min="5383" max="5384" width="17.85546875" style="8" customWidth="1"/>
    <col min="5385" max="5635" width="9.140625" style="8"/>
    <col min="5636" max="5636" width="3.42578125" style="8" customWidth="1"/>
    <col min="5637" max="5637" width="59.5703125" style="8" customWidth="1"/>
    <col min="5638" max="5638" width="12.5703125" style="8" customWidth="1"/>
    <col min="5639" max="5640" width="17.85546875" style="8" customWidth="1"/>
    <col min="5641" max="5891" width="9.140625" style="8"/>
    <col min="5892" max="5892" width="3.42578125" style="8" customWidth="1"/>
    <col min="5893" max="5893" width="59.5703125" style="8" customWidth="1"/>
    <col min="5894" max="5894" width="12.5703125" style="8" customWidth="1"/>
    <col min="5895" max="5896" width="17.85546875" style="8" customWidth="1"/>
    <col min="5897" max="6147" width="9.140625" style="8"/>
    <col min="6148" max="6148" width="3.42578125" style="8" customWidth="1"/>
    <col min="6149" max="6149" width="59.5703125" style="8" customWidth="1"/>
    <col min="6150" max="6150" width="12.5703125" style="8" customWidth="1"/>
    <col min="6151" max="6152" width="17.85546875" style="8" customWidth="1"/>
    <col min="6153" max="6403" width="9.140625" style="8"/>
    <col min="6404" max="6404" width="3.42578125" style="8" customWidth="1"/>
    <col min="6405" max="6405" width="59.5703125" style="8" customWidth="1"/>
    <col min="6406" max="6406" width="12.5703125" style="8" customWidth="1"/>
    <col min="6407" max="6408" width="17.85546875" style="8" customWidth="1"/>
    <col min="6409" max="6659" width="9.140625" style="8"/>
    <col min="6660" max="6660" width="3.42578125" style="8" customWidth="1"/>
    <col min="6661" max="6661" width="59.5703125" style="8" customWidth="1"/>
    <col min="6662" max="6662" width="12.5703125" style="8" customWidth="1"/>
    <col min="6663" max="6664" width="17.85546875" style="8" customWidth="1"/>
    <col min="6665" max="6915" width="9.140625" style="8"/>
    <col min="6916" max="6916" width="3.42578125" style="8" customWidth="1"/>
    <col min="6917" max="6917" width="59.5703125" style="8" customWidth="1"/>
    <col min="6918" max="6918" width="12.5703125" style="8" customWidth="1"/>
    <col min="6919" max="6920" width="17.85546875" style="8" customWidth="1"/>
    <col min="6921" max="7171" width="9.140625" style="8"/>
    <col min="7172" max="7172" width="3.42578125" style="8" customWidth="1"/>
    <col min="7173" max="7173" width="59.5703125" style="8" customWidth="1"/>
    <col min="7174" max="7174" width="12.5703125" style="8" customWidth="1"/>
    <col min="7175" max="7176" width="17.85546875" style="8" customWidth="1"/>
    <col min="7177" max="7427" width="9.140625" style="8"/>
    <col min="7428" max="7428" width="3.42578125" style="8" customWidth="1"/>
    <col min="7429" max="7429" width="59.5703125" style="8" customWidth="1"/>
    <col min="7430" max="7430" width="12.5703125" style="8" customWidth="1"/>
    <col min="7431" max="7432" width="17.85546875" style="8" customWidth="1"/>
    <col min="7433" max="7683" width="9.140625" style="8"/>
    <col min="7684" max="7684" width="3.42578125" style="8" customWidth="1"/>
    <col min="7685" max="7685" width="59.5703125" style="8" customWidth="1"/>
    <col min="7686" max="7686" width="12.5703125" style="8" customWidth="1"/>
    <col min="7687" max="7688" width="17.85546875" style="8" customWidth="1"/>
    <col min="7689" max="7939" width="9.140625" style="8"/>
    <col min="7940" max="7940" width="3.42578125" style="8" customWidth="1"/>
    <col min="7941" max="7941" width="59.5703125" style="8" customWidth="1"/>
    <col min="7942" max="7942" width="12.5703125" style="8" customWidth="1"/>
    <col min="7943" max="7944" width="17.85546875" style="8" customWidth="1"/>
    <col min="7945" max="8195" width="9.140625" style="8"/>
    <col min="8196" max="8196" width="3.42578125" style="8" customWidth="1"/>
    <col min="8197" max="8197" width="59.5703125" style="8" customWidth="1"/>
    <col min="8198" max="8198" width="12.5703125" style="8" customWidth="1"/>
    <col min="8199" max="8200" width="17.85546875" style="8" customWidth="1"/>
    <col min="8201" max="8451" width="9.140625" style="8"/>
    <col min="8452" max="8452" width="3.42578125" style="8" customWidth="1"/>
    <col min="8453" max="8453" width="59.5703125" style="8" customWidth="1"/>
    <col min="8454" max="8454" width="12.5703125" style="8" customWidth="1"/>
    <col min="8455" max="8456" width="17.85546875" style="8" customWidth="1"/>
    <col min="8457" max="8707" width="9.140625" style="8"/>
    <col min="8708" max="8708" width="3.42578125" style="8" customWidth="1"/>
    <col min="8709" max="8709" width="59.5703125" style="8" customWidth="1"/>
    <col min="8710" max="8710" width="12.5703125" style="8" customWidth="1"/>
    <col min="8711" max="8712" width="17.85546875" style="8" customWidth="1"/>
    <col min="8713" max="8963" width="9.140625" style="8"/>
    <col min="8964" max="8964" width="3.42578125" style="8" customWidth="1"/>
    <col min="8965" max="8965" width="59.5703125" style="8" customWidth="1"/>
    <col min="8966" max="8966" width="12.5703125" style="8" customWidth="1"/>
    <col min="8967" max="8968" width="17.85546875" style="8" customWidth="1"/>
    <col min="8969" max="9219" width="9.140625" style="8"/>
    <col min="9220" max="9220" width="3.42578125" style="8" customWidth="1"/>
    <col min="9221" max="9221" width="59.5703125" style="8" customWidth="1"/>
    <col min="9222" max="9222" width="12.5703125" style="8" customWidth="1"/>
    <col min="9223" max="9224" width="17.85546875" style="8" customWidth="1"/>
    <col min="9225" max="9475" width="9.140625" style="8"/>
    <col min="9476" max="9476" width="3.42578125" style="8" customWidth="1"/>
    <col min="9477" max="9477" width="59.5703125" style="8" customWidth="1"/>
    <col min="9478" max="9478" width="12.5703125" style="8" customWidth="1"/>
    <col min="9479" max="9480" width="17.85546875" style="8" customWidth="1"/>
    <col min="9481" max="9731" width="9.140625" style="8"/>
    <col min="9732" max="9732" width="3.42578125" style="8" customWidth="1"/>
    <col min="9733" max="9733" width="59.5703125" style="8" customWidth="1"/>
    <col min="9734" max="9734" width="12.5703125" style="8" customWidth="1"/>
    <col min="9735" max="9736" width="17.85546875" style="8" customWidth="1"/>
    <col min="9737" max="9987" width="9.140625" style="8"/>
    <col min="9988" max="9988" width="3.42578125" style="8" customWidth="1"/>
    <col min="9989" max="9989" width="59.5703125" style="8" customWidth="1"/>
    <col min="9990" max="9990" width="12.5703125" style="8" customWidth="1"/>
    <col min="9991" max="9992" width="17.85546875" style="8" customWidth="1"/>
    <col min="9993" max="10243" width="9.140625" style="8"/>
    <col min="10244" max="10244" width="3.42578125" style="8" customWidth="1"/>
    <col min="10245" max="10245" width="59.5703125" style="8" customWidth="1"/>
    <col min="10246" max="10246" width="12.5703125" style="8" customWidth="1"/>
    <col min="10247" max="10248" width="17.85546875" style="8" customWidth="1"/>
    <col min="10249" max="10499" width="9.140625" style="8"/>
    <col min="10500" max="10500" width="3.42578125" style="8" customWidth="1"/>
    <col min="10501" max="10501" width="59.5703125" style="8" customWidth="1"/>
    <col min="10502" max="10502" width="12.5703125" style="8" customWidth="1"/>
    <col min="10503" max="10504" width="17.85546875" style="8" customWidth="1"/>
    <col min="10505" max="10755" width="9.140625" style="8"/>
    <col min="10756" max="10756" width="3.42578125" style="8" customWidth="1"/>
    <col min="10757" max="10757" width="59.5703125" style="8" customWidth="1"/>
    <col min="10758" max="10758" width="12.5703125" style="8" customWidth="1"/>
    <col min="10759" max="10760" width="17.85546875" style="8" customWidth="1"/>
    <col min="10761" max="11011" width="9.140625" style="8"/>
    <col min="11012" max="11012" width="3.42578125" style="8" customWidth="1"/>
    <col min="11013" max="11013" width="59.5703125" style="8" customWidth="1"/>
    <col min="11014" max="11014" width="12.5703125" style="8" customWidth="1"/>
    <col min="11015" max="11016" width="17.85546875" style="8" customWidth="1"/>
    <col min="11017" max="11267" width="9.140625" style="8"/>
    <col min="11268" max="11268" width="3.42578125" style="8" customWidth="1"/>
    <col min="11269" max="11269" width="59.5703125" style="8" customWidth="1"/>
    <col min="11270" max="11270" width="12.5703125" style="8" customWidth="1"/>
    <col min="11271" max="11272" width="17.85546875" style="8" customWidth="1"/>
    <col min="11273" max="11523" width="9.140625" style="8"/>
    <col min="11524" max="11524" width="3.42578125" style="8" customWidth="1"/>
    <col min="11525" max="11525" width="59.5703125" style="8" customWidth="1"/>
    <col min="11526" max="11526" width="12.5703125" style="8" customWidth="1"/>
    <col min="11527" max="11528" width="17.85546875" style="8" customWidth="1"/>
    <col min="11529" max="11779" width="9.140625" style="8"/>
    <col min="11780" max="11780" width="3.42578125" style="8" customWidth="1"/>
    <col min="11781" max="11781" width="59.5703125" style="8" customWidth="1"/>
    <col min="11782" max="11782" width="12.5703125" style="8" customWidth="1"/>
    <col min="11783" max="11784" width="17.85546875" style="8" customWidth="1"/>
    <col min="11785" max="12035" width="9.140625" style="8"/>
    <col min="12036" max="12036" width="3.42578125" style="8" customWidth="1"/>
    <col min="12037" max="12037" width="59.5703125" style="8" customWidth="1"/>
    <col min="12038" max="12038" width="12.5703125" style="8" customWidth="1"/>
    <col min="12039" max="12040" width="17.85546875" style="8" customWidth="1"/>
    <col min="12041" max="12291" width="9.140625" style="8"/>
    <col min="12292" max="12292" width="3.42578125" style="8" customWidth="1"/>
    <col min="12293" max="12293" width="59.5703125" style="8" customWidth="1"/>
    <col min="12294" max="12294" width="12.5703125" style="8" customWidth="1"/>
    <col min="12295" max="12296" width="17.85546875" style="8" customWidth="1"/>
    <col min="12297" max="12547" width="9.140625" style="8"/>
    <col min="12548" max="12548" width="3.42578125" style="8" customWidth="1"/>
    <col min="12549" max="12549" width="59.5703125" style="8" customWidth="1"/>
    <col min="12550" max="12550" width="12.5703125" style="8" customWidth="1"/>
    <col min="12551" max="12552" width="17.85546875" style="8" customWidth="1"/>
    <col min="12553" max="12803" width="9.140625" style="8"/>
    <col min="12804" max="12804" width="3.42578125" style="8" customWidth="1"/>
    <col min="12805" max="12805" width="59.5703125" style="8" customWidth="1"/>
    <col min="12806" max="12806" width="12.5703125" style="8" customWidth="1"/>
    <col min="12807" max="12808" width="17.85546875" style="8" customWidth="1"/>
    <col min="12809" max="13059" width="9.140625" style="8"/>
    <col min="13060" max="13060" width="3.42578125" style="8" customWidth="1"/>
    <col min="13061" max="13061" width="59.5703125" style="8" customWidth="1"/>
    <col min="13062" max="13062" width="12.5703125" style="8" customWidth="1"/>
    <col min="13063" max="13064" width="17.85546875" style="8" customWidth="1"/>
    <col min="13065" max="13315" width="9.140625" style="8"/>
    <col min="13316" max="13316" width="3.42578125" style="8" customWidth="1"/>
    <col min="13317" max="13317" width="59.5703125" style="8" customWidth="1"/>
    <col min="13318" max="13318" width="12.5703125" style="8" customWidth="1"/>
    <col min="13319" max="13320" width="17.85546875" style="8" customWidth="1"/>
    <col min="13321" max="13571" width="9.140625" style="8"/>
    <col min="13572" max="13572" width="3.42578125" style="8" customWidth="1"/>
    <col min="13573" max="13573" width="59.5703125" style="8" customWidth="1"/>
    <col min="13574" max="13574" width="12.5703125" style="8" customWidth="1"/>
    <col min="13575" max="13576" width="17.85546875" style="8" customWidth="1"/>
    <col min="13577" max="13827" width="9.140625" style="8"/>
    <col min="13828" max="13828" width="3.42578125" style="8" customWidth="1"/>
    <col min="13829" max="13829" width="59.5703125" style="8" customWidth="1"/>
    <col min="13830" max="13830" width="12.5703125" style="8" customWidth="1"/>
    <col min="13831" max="13832" width="17.85546875" style="8" customWidth="1"/>
    <col min="13833" max="14083" width="9.140625" style="8"/>
    <col min="14084" max="14084" width="3.42578125" style="8" customWidth="1"/>
    <col min="14085" max="14085" width="59.5703125" style="8" customWidth="1"/>
    <col min="14086" max="14086" width="12.5703125" style="8" customWidth="1"/>
    <col min="14087" max="14088" width="17.85546875" style="8" customWidth="1"/>
    <col min="14089" max="14339" width="9.140625" style="8"/>
    <col min="14340" max="14340" width="3.42578125" style="8" customWidth="1"/>
    <col min="14341" max="14341" width="59.5703125" style="8" customWidth="1"/>
    <col min="14342" max="14342" width="12.5703125" style="8" customWidth="1"/>
    <col min="14343" max="14344" width="17.85546875" style="8" customWidth="1"/>
    <col min="14345" max="14595" width="9.140625" style="8"/>
    <col min="14596" max="14596" width="3.42578125" style="8" customWidth="1"/>
    <col min="14597" max="14597" width="59.5703125" style="8" customWidth="1"/>
    <col min="14598" max="14598" width="12.5703125" style="8" customWidth="1"/>
    <col min="14599" max="14600" width="17.85546875" style="8" customWidth="1"/>
    <col min="14601" max="14851" width="9.140625" style="8"/>
    <col min="14852" max="14852" width="3.42578125" style="8" customWidth="1"/>
    <col min="14853" max="14853" width="59.5703125" style="8" customWidth="1"/>
    <col min="14854" max="14854" width="12.5703125" style="8" customWidth="1"/>
    <col min="14855" max="14856" width="17.85546875" style="8" customWidth="1"/>
    <col min="14857" max="15107" width="9.140625" style="8"/>
    <col min="15108" max="15108" width="3.42578125" style="8" customWidth="1"/>
    <col min="15109" max="15109" width="59.5703125" style="8" customWidth="1"/>
    <col min="15110" max="15110" width="12.5703125" style="8" customWidth="1"/>
    <col min="15111" max="15112" width="17.85546875" style="8" customWidth="1"/>
    <col min="15113" max="15363" width="9.140625" style="8"/>
    <col min="15364" max="15364" width="3.42578125" style="8" customWidth="1"/>
    <col min="15365" max="15365" width="59.5703125" style="8" customWidth="1"/>
    <col min="15366" max="15366" width="12.5703125" style="8" customWidth="1"/>
    <col min="15367" max="15368" width="17.85546875" style="8" customWidth="1"/>
    <col min="15369" max="15619" width="9.140625" style="8"/>
    <col min="15620" max="15620" width="3.42578125" style="8" customWidth="1"/>
    <col min="15621" max="15621" width="59.5703125" style="8" customWidth="1"/>
    <col min="15622" max="15622" width="12.5703125" style="8" customWidth="1"/>
    <col min="15623" max="15624" width="17.85546875" style="8" customWidth="1"/>
    <col min="15625" max="15875" width="9.140625" style="8"/>
    <col min="15876" max="15876" width="3.42578125" style="8" customWidth="1"/>
    <col min="15877" max="15877" width="59.5703125" style="8" customWidth="1"/>
    <col min="15878" max="15878" width="12.5703125" style="8" customWidth="1"/>
    <col min="15879" max="15880" width="17.85546875" style="8" customWidth="1"/>
    <col min="15881" max="16131" width="9.140625" style="8"/>
    <col min="16132" max="16132" width="3.42578125" style="8" customWidth="1"/>
    <col min="16133" max="16133" width="59.5703125" style="8" customWidth="1"/>
    <col min="16134" max="16134" width="12.5703125" style="8" customWidth="1"/>
    <col min="16135" max="16136" width="17.85546875" style="8" customWidth="1"/>
    <col min="16137" max="16384" width="9.140625" style="8"/>
  </cols>
  <sheetData>
    <row r="1" spans="1:8" x14ac:dyDescent="0.25">
      <c r="E1" s="182"/>
      <c r="G1" s="182"/>
      <c r="H1" s="165" t="s">
        <v>570</v>
      </c>
    </row>
    <row r="2" spans="1:8" ht="21.75" customHeight="1" x14ac:dyDescent="0.25">
      <c r="B2" s="642" t="s">
        <v>68</v>
      </c>
      <c r="C2" s="642"/>
      <c r="D2" s="642"/>
      <c r="E2" s="642"/>
      <c r="F2" s="642"/>
      <c r="G2" s="642"/>
      <c r="H2" s="642"/>
    </row>
    <row r="3" spans="1:8" ht="14.25" customHeight="1" x14ac:dyDescent="0.25">
      <c r="B3" s="642" t="s">
        <v>832</v>
      </c>
      <c r="C3" s="642"/>
      <c r="D3" s="642"/>
      <c r="E3" s="642"/>
      <c r="F3" s="642"/>
      <c r="G3" s="642"/>
      <c r="H3" s="642"/>
    </row>
    <row r="4" spans="1:8" ht="14.25" customHeight="1" thickBot="1" x14ac:dyDescent="0.3">
      <c r="B4" s="154"/>
      <c r="C4" s="154"/>
      <c r="D4" s="154"/>
      <c r="E4" s="154"/>
      <c r="F4" s="154"/>
      <c r="G4" s="154"/>
      <c r="H4" s="37" t="s">
        <v>128</v>
      </c>
    </row>
    <row r="5" spans="1:8" ht="24.75" customHeight="1" x14ac:dyDescent="0.25">
      <c r="B5" s="647" t="s">
        <v>515</v>
      </c>
      <c r="C5" s="602" t="s">
        <v>84</v>
      </c>
      <c r="D5" s="602" t="s">
        <v>784</v>
      </c>
      <c r="E5" s="604" t="s">
        <v>785</v>
      </c>
      <c r="F5" s="614" t="s">
        <v>818</v>
      </c>
      <c r="G5" s="615"/>
      <c r="H5" s="612" t="s">
        <v>819</v>
      </c>
    </row>
    <row r="6" spans="1:8" ht="25.5" customHeight="1" x14ac:dyDescent="0.25">
      <c r="B6" s="648"/>
      <c r="C6" s="603"/>
      <c r="D6" s="603"/>
      <c r="E6" s="605"/>
      <c r="F6" s="228" t="s">
        <v>67</v>
      </c>
      <c r="G6" s="288" t="s">
        <v>46</v>
      </c>
      <c r="H6" s="613"/>
    </row>
    <row r="7" spans="1:8" ht="16.5" thickBot="1" x14ac:dyDescent="0.3">
      <c r="A7" s="64"/>
      <c r="B7" s="183">
        <v>1</v>
      </c>
      <c r="C7" s="184">
        <v>2</v>
      </c>
      <c r="D7" s="185">
        <v>3</v>
      </c>
      <c r="E7" s="205">
        <v>4</v>
      </c>
      <c r="F7" s="185">
        <v>5</v>
      </c>
      <c r="G7" s="186">
        <v>6</v>
      </c>
      <c r="H7" s="164">
        <v>7</v>
      </c>
    </row>
    <row r="8" spans="1:8" ht="20.100000000000001" customHeight="1" x14ac:dyDescent="0.25">
      <c r="A8" s="64"/>
      <c r="B8" s="187" t="s">
        <v>516</v>
      </c>
      <c r="C8" s="188"/>
      <c r="D8" s="197"/>
      <c r="E8" s="198"/>
      <c r="F8" s="197"/>
      <c r="G8" s="198"/>
      <c r="H8" s="203"/>
    </row>
    <row r="9" spans="1:8" ht="20.100000000000001" customHeight="1" x14ac:dyDescent="0.25">
      <c r="A9" s="64"/>
      <c r="B9" s="189" t="s">
        <v>517</v>
      </c>
      <c r="C9" s="190">
        <v>3001</v>
      </c>
      <c r="D9" s="199">
        <f>+D10+D11+D12+D13</f>
        <v>482321</v>
      </c>
      <c r="E9" s="200">
        <f>+E10+E11+E12+E13</f>
        <v>497957</v>
      </c>
      <c r="F9" s="199">
        <f>+F10+F11+F12+F13</f>
        <v>248988</v>
      </c>
      <c r="G9" s="200">
        <f>+G10+G11+G12+G13</f>
        <v>246496</v>
      </c>
      <c r="H9" s="377">
        <f t="shared" ref="H9" si="0">IFERROR(G9/F9,"  ")</f>
        <v>0.98999148553343941</v>
      </c>
    </row>
    <row r="10" spans="1:8" ht="20.100000000000001" customHeight="1" x14ac:dyDescent="0.25">
      <c r="A10" s="64"/>
      <c r="B10" s="191" t="s">
        <v>518</v>
      </c>
      <c r="C10" s="192">
        <v>3002</v>
      </c>
      <c r="D10" s="201">
        <v>475092</v>
      </c>
      <c r="E10" s="202">
        <v>491057</v>
      </c>
      <c r="F10" s="201">
        <v>245538</v>
      </c>
      <c r="G10" s="202">
        <v>242738</v>
      </c>
      <c r="H10" s="401">
        <f t="shared" ref="H10" si="1">IFERROR(G10/F10,"  ")</f>
        <v>0.98859646979286298</v>
      </c>
    </row>
    <row r="11" spans="1:8" ht="20.100000000000001" customHeight="1" x14ac:dyDescent="0.25">
      <c r="A11" s="64"/>
      <c r="B11" s="191" t="s">
        <v>519</v>
      </c>
      <c r="C11" s="192">
        <v>3003</v>
      </c>
      <c r="D11" s="201"/>
      <c r="E11" s="202"/>
      <c r="F11" s="201"/>
      <c r="G11" s="202"/>
      <c r="H11" s="204"/>
    </row>
    <row r="12" spans="1:8" ht="20.100000000000001" customHeight="1" x14ac:dyDescent="0.25">
      <c r="A12" s="64"/>
      <c r="B12" s="191" t="s">
        <v>520</v>
      </c>
      <c r="C12" s="192">
        <v>3004</v>
      </c>
      <c r="D12" s="201">
        <v>7229</v>
      </c>
      <c r="E12" s="202">
        <v>6900</v>
      </c>
      <c r="F12" s="201">
        <v>3450</v>
      </c>
      <c r="G12" s="202">
        <v>3758</v>
      </c>
      <c r="H12" s="401">
        <f t="shared" ref="H12:H14" si="2">IFERROR(G12/F12,"  ")</f>
        <v>1.0892753623188405</v>
      </c>
    </row>
    <row r="13" spans="1:8" ht="20.100000000000001" customHeight="1" x14ac:dyDescent="0.25">
      <c r="A13" s="64"/>
      <c r="B13" s="191" t="s">
        <v>521</v>
      </c>
      <c r="C13" s="192">
        <v>3005</v>
      </c>
      <c r="D13" s="201"/>
      <c r="E13" s="202"/>
      <c r="F13" s="201"/>
      <c r="G13" s="202"/>
      <c r="H13" s="401" t="str">
        <f t="shared" si="2"/>
        <v xml:space="preserve">  </v>
      </c>
    </row>
    <row r="14" spans="1:8" ht="20.100000000000001" customHeight="1" x14ac:dyDescent="0.25">
      <c r="A14" s="64"/>
      <c r="B14" s="189" t="s">
        <v>522</v>
      </c>
      <c r="C14" s="190">
        <v>3006</v>
      </c>
      <c r="D14" s="199">
        <f>+D15+D16+D17+D18+D19+D20+D21+D22</f>
        <v>467600</v>
      </c>
      <c r="E14" s="200">
        <f>+E15+E16+E17+E18+E19+E20+E21+E22</f>
        <v>470067</v>
      </c>
      <c r="F14" s="199">
        <f>+F15+F16+F17+F18+F19+F20+F21+F22</f>
        <v>253198</v>
      </c>
      <c r="G14" s="200">
        <f>+G15+G16+G17+G18+G19+G20+G21+G22</f>
        <v>261902</v>
      </c>
      <c r="H14" s="377">
        <f t="shared" si="2"/>
        <v>1.0343762588961998</v>
      </c>
    </row>
    <row r="15" spans="1:8" ht="20.100000000000001" customHeight="1" x14ac:dyDescent="0.25">
      <c r="A15" s="64"/>
      <c r="B15" s="191" t="s">
        <v>523</v>
      </c>
      <c r="C15" s="192">
        <v>3007</v>
      </c>
      <c r="D15" s="201">
        <v>123927</v>
      </c>
      <c r="E15" s="202">
        <v>133096</v>
      </c>
      <c r="F15" s="201">
        <v>79461</v>
      </c>
      <c r="G15" s="202">
        <v>68478</v>
      </c>
      <c r="H15" s="401">
        <f t="shared" ref="H15" si="3">IFERROR(G15/F15,"  ")</f>
        <v>0.86178125117982407</v>
      </c>
    </row>
    <row r="16" spans="1:8" ht="20.100000000000001" customHeight="1" x14ac:dyDescent="0.25">
      <c r="A16" s="64"/>
      <c r="B16" s="191" t="s">
        <v>524</v>
      </c>
      <c r="C16" s="192">
        <v>3008</v>
      </c>
      <c r="D16" s="201"/>
      <c r="E16" s="202"/>
      <c r="F16" s="201"/>
      <c r="G16" s="202"/>
      <c r="H16" s="204"/>
    </row>
    <row r="17" spans="1:8" ht="20.100000000000001" customHeight="1" x14ac:dyDescent="0.25">
      <c r="A17" s="64"/>
      <c r="B17" s="191" t="s">
        <v>525</v>
      </c>
      <c r="C17" s="192">
        <v>3009</v>
      </c>
      <c r="D17" s="201">
        <v>286558</v>
      </c>
      <c r="E17" s="202">
        <v>335971</v>
      </c>
      <c r="F17" s="201">
        <v>173237</v>
      </c>
      <c r="G17" s="202">
        <v>172873</v>
      </c>
      <c r="H17" s="401">
        <f t="shared" ref="H17:H18" si="4">IFERROR(G17/F17,"  ")</f>
        <v>0.99789883223560782</v>
      </c>
    </row>
    <row r="18" spans="1:8" ht="20.100000000000001" customHeight="1" x14ac:dyDescent="0.25">
      <c r="A18" s="64"/>
      <c r="B18" s="191" t="s">
        <v>526</v>
      </c>
      <c r="C18" s="192">
        <v>3010</v>
      </c>
      <c r="D18" s="201">
        <v>520</v>
      </c>
      <c r="E18" s="202">
        <v>1000</v>
      </c>
      <c r="F18" s="201">
        <v>500</v>
      </c>
      <c r="G18" s="202">
        <v>254</v>
      </c>
      <c r="H18" s="401">
        <f t="shared" si="4"/>
        <v>0.50800000000000001</v>
      </c>
    </row>
    <row r="19" spans="1:8" ht="20.100000000000001" customHeight="1" x14ac:dyDescent="0.25">
      <c r="A19" s="64"/>
      <c r="B19" s="191" t="s">
        <v>527</v>
      </c>
      <c r="C19" s="192">
        <v>3011</v>
      </c>
      <c r="D19" s="201"/>
      <c r="E19" s="202"/>
      <c r="F19" s="201"/>
      <c r="G19" s="202"/>
      <c r="H19" s="204"/>
    </row>
    <row r="20" spans="1:8" ht="20.100000000000001" customHeight="1" x14ac:dyDescent="0.25">
      <c r="A20" s="64"/>
      <c r="B20" s="191" t="s">
        <v>528</v>
      </c>
      <c r="C20" s="192">
        <v>3012</v>
      </c>
      <c r="D20" s="201"/>
      <c r="E20" s="202"/>
      <c r="F20" s="201"/>
      <c r="G20" s="202"/>
      <c r="H20" s="401" t="str">
        <f t="shared" ref="H20:H22" si="5">IFERROR(G20/F20,"  ")</f>
        <v xml:space="preserve">  </v>
      </c>
    </row>
    <row r="21" spans="1:8" ht="20.100000000000001" customHeight="1" x14ac:dyDescent="0.25">
      <c r="A21" s="64"/>
      <c r="B21" s="191" t="s">
        <v>529</v>
      </c>
      <c r="C21" s="192">
        <v>3013</v>
      </c>
      <c r="D21" s="201">
        <v>3014</v>
      </c>
      <c r="E21" s="202"/>
      <c r="F21" s="201"/>
      <c r="G21" s="202">
        <v>3435</v>
      </c>
      <c r="H21" s="401" t="str">
        <f t="shared" si="5"/>
        <v xml:space="preserve">  </v>
      </c>
    </row>
    <row r="22" spans="1:8" ht="20.100000000000001" customHeight="1" x14ac:dyDescent="0.25">
      <c r="A22" s="64"/>
      <c r="B22" s="191" t="s">
        <v>530</v>
      </c>
      <c r="C22" s="192">
        <v>3014</v>
      </c>
      <c r="D22" s="201">
        <v>53581</v>
      </c>
      <c r="E22" s="202"/>
      <c r="F22" s="201"/>
      <c r="G22" s="202">
        <v>16862</v>
      </c>
      <c r="H22" s="204" t="str">
        <f t="shared" si="5"/>
        <v xml:space="preserve">  </v>
      </c>
    </row>
    <row r="23" spans="1:8" ht="20.100000000000001" customHeight="1" x14ac:dyDescent="0.25">
      <c r="A23" s="64"/>
      <c r="B23" s="191" t="s">
        <v>531</v>
      </c>
      <c r="C23" s="192">
        <v>3015</v>
      </c>
      <c r="D23" s="202">
        <f>+D9-D14</f>
        <v>14721</v>
      </c>
      <c r="E23" s="202">
        <f>+E9-E14</f>
        <v>27890</v>
      </c>
      <c r="F23" s="202"/>
      <c r="G23" s="201"/>
      <c r="H23" s="401" t="str">
        <f t="shared" ref="H23:H24" si="6">IFERROR(G23/F23,"  ")</f>
        <v xml:space="preserve">  </v>
      </c>
    </row>
    <row r="24" spans="1:8" ht="20.100000000000001" customHeight="1" x14ac:dyDescent="0.25">
      <c r="A24" s="64"/>
      <c r="B24" s="191" t="s">
        <v>532</v>
      </c>
      <c r="C24" s="192">
        <v>3016</v>
      </c>
      <c r="D24" s="202"/>
      <c r="E24" s="202"/>
      <c r="F24" s="202">
        <f>+F14-F9</f>
        <v>4210</v>
      </c>
      <c r="G24" s="202">
        <f>+G14-G9</f>
        <v>15406</v>
      </c>
      <c r="H24" s="401">
        <f t="shared" si="6"/>
        <v>3.6593824228028504</v>
      </c>
    </row>
    <row r="25" spans="1:8" ht="20.100000000000001" customHeight="1" x14ac:dyDescent="0.25">
      <c r="A25" s="64"/>
      <c r="B25" s="193" t="s">
        <v>533</v>
      </c>
      <c r="C25" s="192"/>
      <c r="D25" s="201"/>
      <c r="E25" s="202"/>
      <c r="F25" s="201"/>
      <c r="G25" s="202"/>
      <c r="H25" s="204" t="e">
        <f t="shared" ref="H25" si="7">+G25/F25%</f>
        <v>#DIV/0!</v>
      </c>
    </row>
    <row r="26" spans="1:8" ht="20.100000000000001" customHeight="1" x14ac:dyDescent="0.25">
      <c r="A26" s="64"/>
      <c r="B26" s="189" t="s">
        <v>192</v>
      </c>
      <c r="C26" s="190">
        <v>3017</v>
      </c>
      <c r="D26" s="199">
        <f>+D27+D28+D29+D30+D31</f>
        <v>0</v>
      </c>
      <c r="E26" s="200">
        <f>+E27+E28+E29+E30+E31</f>
        <v>0</v>
      </c>
      <c r="F26" s="199">
        <f>+F27+F28+F29+F30+F31</f>
        <v>0</v>
      </c>
      <c r="G26" s="200">
        <f>+G27+G28+G29+G30+G31</f>
        <v>0</v>
      </c>
      <c r="H26" s="377" t="str">
        <f t="shared" ref="H26" si="8">IFERROR(G26/F26,"  ")</f>
        <v xml:space="preserve">  </v>
      </c>
    </row>
    <row r="27" spans="1:8" ht="20.100000000000001" customHeight="1" x14ac:dyDescent="0.25">
      <c r="A27" s="64"/>
      <c r="B27" s="191" t="s">
        <v>534</v>
      </c>
      <c r="C27" s="192">
        <v>3018</v>
      </c>
      <c r="D27" s="201"/>
      <c r="E27" s="202"/>
      <c r="F27" s="201"/>
      <c r="G27" s="202"/>
      <c r="H27" s="204" t="str">
        <f t="shared" ref="H27:H66" si="9">IFERROR(G27/F27,"  ")</f>
        <v xml:space="preserve">  </v>
      </c>
    </row>
    <row r="28" spans="1:8" ht="27.75" customHeight="1" x14ac:dyDescent="0.25">
      <c r="A28" s="64"/>
      <c r="B28" s="191" t="s">
        <v>535</v>
      </c>
      <c r="C28" s="192">
        <v>3019</v>
      </c>
      <c r="D28" s="201"/>
      <c r="E28" s="202"/>
      <c r="F28" s="201"/>
      <c r="G28" s="202"/>
      <c r="H28" s="204" t="str">
        <f t="shared" si="9"/>
        <v xml:space="preserve">  </v>
      </c>
    </row>
    <row r="29" spans="1:8" ht="20.100000000000001" customHeight="1" x14ac:dyDescent="0.25">
      <c r="A29" s="64"/>
      <c r="B29" s="191" t="s">
        <v>536</v>
      </c>
      <c r="C29" s="192">
        <v>3020</v>
      </c>
      <c r="D29" s="201"/>
      <c r="E29" s="202"/>
      <c r="F29" s="201"/>
      <c r="G29" s="202"/>
      <c r="H29" s="204" t="str">
        <f t="shared" si="9"/>
        <v xml:space="preserve">  </v>
      </c>
    </row>
    <row r="30" spans="1:8" ht="20.100000000000001" customHeight="1" x14ac:dyDescent="0.25">
      <c r="A30" s="64"/>
      <c r="B30" s="191" t="s">
        <v>537</v>
      </c>
      <c r="C30" s="192">
        <v>3021</v>
      </c>
      <c r="D30" s="201"/>
      <c r="E30" s="202"/>
      <c r="F30" s="201"/>
      <c r="G30" s="202"/>
      <c r="H30" s="204" t="str">
        <f t="shared" si="9"/>
        <v xml:space="preserve">  </v>
      </c>
    </row>
    <row r="31" spans="1:8" ht="20.100000000000001" customHeight="1" x14ac:dyDescent="0.25">
      <c r="A31" s="64"/>
      <c r="B31" s="191" t="s">
        <v>69</v>
      </c>
      <c r="C31" s="192">
        <v>3022</v>
      </c>
      <c r="D31" s="201"/>
      <c r="E31" s="202"/>
      <c r="F31" s="201"/>
      <c r="G31" s="202"/>
      <c r="H31" s="204" t="str">
        <f t="shared" si="9"/>
        <v xml:space="preserve">  </v>
      </c>
    </row>
    <row r="32" spans="1:8" ht="20.100000000000001" customHeight="1" x14ac:dyDescent="0.25">
      <c r="A32" s="64"/>
      <c r="B32" s="189" t="s">
        <v>193</v>
      </c>
      <c r="C32" s="190">
        <v>3023</v>
      </c>
      <c r="D32" s="199">
        <f>+D33+D34+D35</f>
        <v>31907</v>
      </c>
      <c r="E32" s="200">
        <f>+E33+E34+E35</f>
        <v>55883</v>
      </c>
      <c r="F32" s="199">
        <f>+F33+F34+F35</f>
        <v>24383</v>
      </c>
      <c r="G32" s="200">
        <f>+G33+G34+G35</f>
        <v>3592</v>
      </c>
      <c r="H32" s="377">
        <f t="shared" si="9"/>
        <v>0.14731575277857523</v>
      </c>
    </row>
    <row r="33" spans="1:8" ht="20.100000000000001" customHeight="1" x14ac:dyDescent="0.25">
      <c r="A33" s="64"/>
      <c r="B33" s="191" t="s">
        <v>538</v>
      </c>
      <c r="C33" s="192">
        <v>3024</v>
      </c>
      <c r="D33" s="201"/>
      <c r="E33" s="202"/>
      <c r="F33" s="201"/>
      <c r="G33" s="202"/>
      <c r="H33" s="204" t="str">
        <f t="shared" si="9"/>
        <v xml:space="preserve">  </v>
      </c>
    </row>
    <row r="34" spans="1:8" ht="34.5" customHeight="1" x14ac:dyDescent="0.25">
      <c r="A34" s="64"/>
      <c r="B34" s="191" t="s">
        <v>539</v>
      </c>
      <c r="C34" s="192">
        <v>3025</v>
      </c>
      <c r="D34" s="201">
        <v>31907</v>
      </c>
      <c r="E34" s="202">
        <v>55883</v>
      </c>
      <c r="F34" s="201">
        <v>24383</v>
      </c>
      <c r="G34" s="202">
        <v>3592</v>
      </c>
      <c r="H34" s="401">
        <f t="shared" si="9"/>
        <v>0.14731575277857523</v>
      </c>
    </row>
    <row r="35" spans="1:8" ht="20.100000000000001" customHeight="1" x14ac:dyDescent="0.25">
      <c r="A35" s="64"/>
      <c r="B35" s="191" t="s">
        <v>540</v>
      </c>
      <c r="C35" s="192">
        <v>3026</v>
      </c>
      <c r="D35" s="201"/>
      <c r="E35" s="202"/>
      <c r="F35" s="201"/>
      <c r="G35" s="202"/>
      <c r="H35" s="204" t="str">
        <f t="shared" si="9"/>
        <v xml:space="preserve">  </v>
      </c>
    </row>
    <row r="36" spans="1:8" ht="20.100000000000001" customHeight="1" x14ac:dyDescent="0.25">
      <c r="A36" s="64"/>
      <c r="B36" s="191" t="s">
        <v>541</v>
      </c>
      <c r="C36" s="192">
        <v>3027</v>
      </c>
      <c r="D36" s="201"/>
      <c r="E36" s="202"/>
      <c r="F36" s="201"/>
      <c r="G36" s="202"/>
      <c r="H36" s="204" t="str">
        <f t="shared" si="9"/>
        <v xml:space="preserve">  </v>
      </c>
    </row>
    <row r="37" spans="1:8" ht="20.100000000000001" customHeight="1" x14ac:dyDescent="0.25">
      <c r="A37" s="64"/>
      <c r="B37" s="191" t="s">
        <v>542</v>
      </c>
      <c r="C37" s="192">
        <v>3028</v>
      </c>
      <c r="D37" s="201">
        <f>+D32-D26</f>
        <v>31907</v>
      </c>
      <c r="E37" s="202">
        <f>+E32-E26</f>
        <v>55883</v>
      </c>
      <c r="F37" s="201">
        <f>+F32-F26</f>
        <v>24383</v>
      </c>
      <c r="G37" s="202">
        <f>+G32-G26</f>
        <v>3592</v>
      </c>
      <c r="H37" s="401">
        <f t="shared" si="9"/>
        <v>0.14731575277857523</v>
      </c>
    </row>
    <row r="38" spans="1:8" ht="22.5" customHeight="1" x14ac:dyDescent="0.25">
      <c r="A38" s="64"/>
      <c r="B38" s="193" t="s">
        <v>543</v>
      </c>
      <c r="C38" s="192"/>
      <c r="D38" s="201"/>
      <c r="E38" s="202"/>
      <c r="F38" s="201"/>
      <c r="G38" s="202"/>
      <c r="H38" s="204" t="str">
        <f t="shared" si="9"/>
        <v xml:space="preserve">  </v>
      </c>
    </row>
    <row r="39" spans="1:8" ht="20.100000000000001" customHeight="1" x14ac:dyDescent="0.25">
      <c r="A39" s="64"/>
      <c r="B39" s="189" t="s">
        <v>544</v>
      </c>
      <c r="C39" s="190">
        <v>3029</v>
      </c>
      <c r="D39" s="199">
        <f>+D40+D41+D42+D43+D44+D45+D46</f>
        <v>33373</v>
      </c>
      <c r="E39" s="200">
        <f>+E40+E41+E42+E43+E44+E45+E46</f>
        <v>23033</v>
      </c>
      <c r="F39" s="199">
        <f>+F40+F41+F42+F43+F44+F45+F46</f>
        <v>23033</v>
      </c>
      <c r="G39" s="200">
        <f>+G40+G41+G42+G43+G44+G45+G46</f>
        <v>0</v>
      </c>
      <c r="H39" s="377">
        <f t="shared" si="9"/>
        <v>0</v>
      </c>
    </row>
    <row r="40" spans="1:8" ht="20.100000000000001" customHeight="1" x14ac:dyDescent="0.25">
      <c r="A40" s="64"/>
      <c r="B40" s="191" t="s">
        <v>70</v>
      </c>
      <c r="C40" s="192">
        <v>3030</v>
      </c>
      <c r="D40" s="201">
        <v>22917</v>
      </c>
      <c r="E40" s="202">
        <v>8333</v>
      </c>
      <c r="F40" s="201">
        <v>8333</v>
      </c>
      <c r="G40" s="202"/>
      <c r="H40" s="204">
        <f t="shared" si="9"/>
        <v>0</v>
      </c>
    </row>
    <row r="41" spans="1:8" ht="20.100000000000001" customHeight="1" x14ac:dyDescent="0.25">
      <c r="A41" s="64"/>
      <c r="B41" s="191" t="s">
        <v>545</v>
      </c>
      <c r="C41" s="192">
        <v>3031</v>
      </c>
      <c r="D41" s="201"/>
      <c r="E41" s="202">
        <v>14700</v>
      </c>
      <c r="F41" s="201">
        <v>14700</v>
      </c>
      <c r="G41" s="202"/>
      <c r="H41" s="204">
        <f t="shared" si="9"/>
        <v>0</v>
      </c>
    </row>
    <row r="42" spans="1:8" ht="20.100000000000001" customHeight="1" x14ac:dyDescent="0.25">
      <c r="A42" s="64"/>
      <c r="B42" s="191" t="s">
        <v>546</v>
      </c>
      <c r="C42" s="192">
        <v>3032</v>
      </c>
      <c r="D42" s="201"/>
      <c r="E42" s="202"/>
      <c r="F42" s="201"/>
      <c r="G42" s="202"/>
      <c r="H42" s="204" t="str">
        <f t="shared" si="9"/>
        <v xml:space="preserve">  </v>
      </c>
    </row>
    <row r="43" spans="1:8" ht="20.100000000000001" customHeight="1" x14ac:dyDescent="0.25">
      <c r="A43" s="64"/>
      <c r="B43" s="191" t="s">
        <v>547</v>
      </c>
      <c r="C43" s="192">
        <v>3033</v>
      </c>
      <c r="D43" s="201"/>
      <c r="E43" s="202"/>
      <c r="F43" s="201"/>
      <c r="G43" s="202"/>
      <c r="H43" s="204" t="str">
        <f t="shared" si="9"/>
        <v xml:space="preserve">  </v>
      </c>
    </row>
    <row r="44" spans="1:8" ht="20.100000000000001" customHeight="1" x14ac:dyDescent="0.25">
      <c r="A44" s="64"/>
      <c r="B44" s="191" t="s">
        <v>548</v>
      </c>
      <c r="C44" s="192">
        <v>3034</v>
      </c>
      <c r="D44" s="201"/>
      <c r="E44" s="202"/>
      <c r="F44" s="201"/>
      <c r="G44" s="202"/>
      <c r="H44" s="204" t="str">
        <f t="shared" si="9"/>
        <v xml:space="preserve">  </v>
      </c>
    </row>
    <row r="45" spans="1:8" ht="20.100000000000001" customHeight="1" x14ac:dyDescent="0.25">
      <c r="A45" s="64"/>
      <c r="B45" s="191" t="s">
        <v>549</v>
      </c>
      <c r="C45" s="192">
        <v>3035</v>
      </c>
      <c r="D45" s="201">
        <v>10456</v>
      </c>
      <c r="E45" s="202"/>
      <c r="F45" s="201"/>
      <c r="G45" s="202"/>
      <c r="H45" s="204" t="str">
        <f t="shared" si="9"/>
        <v xml:space="preserve">  </v>
      </c>
    </row>
    <row r="46" spans="1:8" ht="20.100000000000001" customHeight="1" x14ac:dyDescent="0.25">
      <c r="A46" s="64"/>
      <c r="B46" s="191" t="s">
        <v>550</v>
      </c>
      <c r="C46" s="192">
        <v>3036</v>
      </c>
      <c r="D46" s="201"/>
      <c r="E46" s="202"/>
      <c r="F46" s="201"/>
      <c r="G46" s="202"/>
      <c r="H46" s="204" t="str">
        <f t="shared" si="9"/>
        <v xml:space="preserve">  </v>
      </c>
    </row>
    <row r="47" spans="1:8" ht="20.100000000000001" customHeight="1" x14ac:dyDescent="0.25">
      <c r="A47" s="64"/>
      <c r="B47" s="189" t="s">
        <v>551</v>
      </c>
      <c r="C47" s="190">
        <v>3037</v>
      </c>
      <c r="D47" s="199">
        <f>+D48+D49+D50+D51+D52+D53+D54+D55</f>
        <v>2060</v>
      </c>
      <c r="E47" s="200">
        <f>+E48+E49+E50+E51+E52+E53+E54+E55</f>
        <v>2400</v>
      </c>
      <c r="F47" s="199">
        <f>+F48+F49+F50+F51+F52+F53+F54+F55</f>
        <v>800</v>
      </c>
      <c r="G47" s="200">
        <f>+G48+G49+G50+G51+G52+G53+G54+G55</f>
        <v>1177</v>
      </c>
      <c r="H47" s="377">
        <f t="shared" si="9"/>
        <v>1.4712499999999999</v>
      </c>
    </row>
    <row r="48" spans="1:8" ht="20.100000000000001" customHeight="1" x14ac:dyDescent="0.25">
      <c r="A48" s="64"/>
      <c r="B48" s="191" t="s">
        <v>552</v>
      </c>
      <c r="C48" s="192">
        <v>3038</v>
      </c>
      <c r="D48" s="201"/>
      <c r="E48" s="202"/>
      <c r="F48" s="201"/>
      <c r="G48" s="202"/>
      <c r="H48" s="204" t="str">
        <f t="shared" si="9"/>
        <v xml:space="preserve">  </v>
      </c>
    </row>
    <row r="49" spans="1:8" ht="20.100000000000001" customHeight="1" x14ac:dyDescent="0.25">
      <c r="A49" s="64"/>
      <c r="B49" s="191" t="s">
        <v>545</v>
      </c>
      <c r="C49" s="192">
        <v>3039</v>
      </c>
      <c r="D49" s="201"/>
      <c r="E49" s="202">
        <v>1800</v>
      </c>
      <c r="F49" s="201">
        <v>600</v>
      </c>
      <c r="G49" s="202">
        <v>970</v>
      </c>
      <c r="H49" s="204">
        <f t="shared" si="9"/>
        <v>1.6166666666666667</v>
      </c>
    </row>
    <row r="50" spans="1:8" ht="20.100000000000001" customHeight="1" x14ac:dyDescent="0.25">
      <c r="A50" s="64"/>
      <c r="B50" s="191" t="s">
        <v>546</v>
      </c>
      <c r="C50" s="192">
        <v>3040</v>
      </c>
      <c r="D50" s="201"/>
      <c r="E50" s="202"/>
      <c r="F50" s="201"/>
      <c r="G50" s="202"/>
      <c r="H50" s="204" t="str">
        <f t="shared" si="9"/>
        <v xml:space="preserve">  </v>
      </c>
    </row>
    <row r="51" spans="1:8" ht="20.100000000000001" customHeight="1" x14ac:dyDescent="0.25">
      <c r="A51" s="64"/>
      <c r="B51" s="191" t="s">
        <v>547</v>
      </c>
      <c r="C51" s="192">
        <v>3041</v>
      </c>
      <c r="D51" s="201"/>
      <c r="E51" s="202"/>
      <c r="F51" s="201"/>
      <c r="G51" s="202"/>
      <c r="H51" s="204" t="str">
        <f t="shared" si="9"/>
        <v xml:space="preserve">  </v>
      </c>
    </row>
    <row r="52" spans="1:8" ht="20.100000000000001" customHeight="1" x14ac:dyDescent="0.25">
      <c r="A52" s="64"/>
      <c r="B52" s="191" t="s">
        <v>548</v>
      </c>
      <c r="C52" s="192">
        <v>3042</v>
      </c>
      <c r="D52" s="201"/>
      <c r="E52" s="202"/>
      <c r="F52" s="201"/>
      <c r="G52" s="202"/>
      <c r="H52" s="204" t="str">
        <f t="shared" si="9"/>
        <v xml:space="preserve">  </v>
      </c>
    </row>
    <row r="53" spans="1:8" ht="20.100000000000001" customHeight="1" x14ac:dyDescent="0.25">
      <c r="A53" s="64"/>
      <c r="B53" s="191" t="s">
        <v>553</v>
      </c>
      <c r="C53" s="192">
        <v>3043</v>
      </c>
      <c r="D53" s="201"/>
      <c r="E53" s="202"/>
      <c r="F53" s="201"/>
      <c r="G53" s="202"/>
      <c r="H53" s="204" t="str">
        <f t="shared" si="9"/>
        <v xml:space="preserve">  </v>
      </c>
    </row>
    <row r="54" spans="1:8" ht="20.100000000000001" customHeight="1" x14ac:dyDescent="0.25">
      <c r="A54" s="64"/>
      <c r="B54" s="191" t="s">
        <v>554</v>
      </c>
      <c r="C54" s="192">
        <v>3044</v>
      </c>
      <c r="D54" s="201">
        <v>2060</v>
      </c>
      <c r="E54" s="202">
        <v>600</v>
      </c>
      <c r="F54" s="201">
        <v>200</v>
      </c>
      <c r="G54" s="202">
        <v>207</v>
      </c>
      <c r="H54" s="204">
        <f t="shared" si="9"/>
        <v>1.0349999999999999</v>
      </c>
    </row>
    <row r="55" spans="1:8" ht="20.100000000000001" customHeight="1" x14ac:dyDescent="0.25">
      <c r="A55" s="64"/>
      <c r="B55" s="191" t="s">
        <v>555</v>
      </c>
      <c r="C55" s="192">
        <v>3045</v>
      </c>
      <c r="D55" s="201"/>
      <c r="E55" s="202"/>
      <c r="F55" s="201"/>
      <c r="G55" s="202"/>
      <c r="H55" s="204" t="str">
        <f t="shared" si="9"/>
        <v xml:space="preserve">  </v>
      </c>
    </row>
    <row r="56" spans="1:8" ht="20.100000000000001" customHeight="1" x14ac:dyDescent="0.25">
      <c r="A56" s="64"/>
      <c r="B56" s="191" t="s">
        <v>556</v>
      </c>
      <c r="C56" s="192">
        <v>3046</v>
      </c>
      <c r="D56" s="201">
        <f>+D39-D47</f>
        <v>31313</v>
      </c>
      <c r="E56" s="202">
        <f>+E39-E47</f>
        <v>20633</v>
      </c>
      <c r="F56" s="201">
        <f>+F39-F47</f>
        <v>22233</v>
      </c>
      <c r="G56" s="202"/>
      <c r="H56" s="204">
        <f t="shared" si="9"/>
        <v>0</v>
      </c>
    </row>
    <row r="57" spans="1:8" ht="20.100000000000001" customHeight="1" x14ac:dyDescent="0.25">
      <c r="A57" s="64"/>
      <c r="B57" s="191" t="s">
        <v>557</v>
      </c>
      <c r="C57" s="192">
        <v>3047</v>
      </c>
      <c r="D57" s="201"/>
      <c r="E57" s="202"/>
      <c r="F57" s="201"/>
      <c r="G57" s="202">
        <f>+G47-G39</f>
        <v>1177</v>
      </c>
      <c r="H57" s="204" t="str">
        <f t="shared" si="9"/>
        <v xml:space="preserve">  </v>
      </c>
    </row>
    <row r="58" spans="1:8" ht="20.100000000000001" customHeight="1" x14ac:dyDescent="0.25">
      <c r="A58" s="64"/>
      <c r="B58" s="193" t="s">
        <v>563</v>
      </c>
      <c r="C58" s="192">
        <v>3048</v>
      </c>
      <c r="D58" s="201">
        <f>+D9+D26+D39</f>
        <v>515694</v>
      </c>
      <c r="E58" s="202">
        <f>+E9+E26+E39</f>
        <v>520990</v>
      </c>
      <c r="F58" s="201">
        <f>+F9+F26+F39</f>
        <v>272021</v>
      </c>
      <c r="G58" s="202">
        <f>+G9+G26+G39</f>
        <v>246496</v>
      </c>
      <c r="H58" s="204">
        <f t="shared" si="9"/>
        <v>0.90616533282356881</v>
      </c>
    </row>
    <row r="59" spans="1:8" ht="20.100000000000001" customHeight="1" x14ac:dyDescent="0.25">
      <c r="A59" s="64"/>
      <c r="B59" s="193" t="s">
        <v>564</v>
      </c>
      <c r="C59" s="192">
        <v>3049</v>
      </c>
      <c r="D59" s="201">
        <f>+D14+D32+D47</f>
        <v>501567</v>
      </c>
      <c r="E59" s="202">
        <f>+E14+E32+E47</f>
        <v>528350</v>
      </c>
      <c r="F59" s="201">
        <f>+F14+F32+F47</f>
        <v>278381</v>
      </c>
      <c r="G59" s="202">
        <f>+G14+G32+G47</f>
        <v>266671</v>
      </c>
      <c r="H59" s="204">
        <f t="shared" si="9"/>
        <v>0.95793534759915366</v>
      </c>
    </row>
    <row r="60" spans="1:8" ht="20.100000000000001" customHeight="1" x14ac:dyDescent="0.25">
      <c r="A60" s="64"/>
      <c r="B60" s="189" t="s">
        <v>565</v>
      </c>
      <c r="C60" s="190">
        <v>3050</v>
      </c>
      <c r="D60" s="200">
        <f>+D58-D59</f>
        <v>14127</v>
      </c>
      <c r="E60" s="200"/>
      <c r="F60" s="199"/>
      <c r="G60" s="200"/>
      <c r="H60" s="377" t="str">
        <f t="shared" si="9"/>
        <v xml:space="preserve">  </v>
      </c>
    </row>
    <row r="61" spans="1:8" ht="20.100000000000001" customHeight="1" x14ac:dyDescent="0.25">
      <c r="A61" s="64"/>
      <c r="B61" s="189" t="s">
        <v>566</v>
      </c>
      <c r="C61" s="190">
        <v>3051</v>
      </c>
      <c r="D61" s="199"/>
      <c r="E61" s="199">
        <f>+E59-E58</f>
        <v>7360</v>
      </c>
      <c r="F61" s="199">
        <f>+F59-F58</f>
        <v>6360</v>
      </c>
      <c r="G61" s="199">
        <f>+G59-G58</f>
        <v>20175</v>
      </c>
      <c r="H61" s="377">
        <f t="shared" si="9"/>
        <v>3.1721698113207548</v>
      </c>
    </row>
    <row r="62" spans="1:8" ht="20.100000000000001" customHeight="1" x14ac:dyDescent="0.25">
      <c r="A62" s="64"/>
      <c r="B62" s="189" t="s">
        <v>558</v>
      </c>
      <c r="C62" s="190">
        <v>3052</v>
      </c>
      <c r="D62" s="199">
        <v>29136</v>
      </c>
      <c r="E62" s="200">
        <v>10560</v>
      </c>
      <c r="F62" s="199">
        <v>10560</v>
      </c>
      <c r="G62" s="200">
        <v>43263</v>
      </c>
      <c r="H62" s="377">
        <f t="shared" si="9"/>
        <v>4.0968749999999998</v>
      </c>
    </row>
    <row r="63" spans="1:8" ht="24" customHeight="1" x14ac:dyDescent="0.25">
      <c r="A63" s="64"/>
      <c r="B63" s="193" t="s">
        <v>559</v>
      </c>
      <c r="C63" s="192">
        <v>3053</v>
      </c>
      <c r="D63" s="201"/>
      <c r="E63" s="202"/>
      <c r="F63" s="201"/>
      <c r="G63" s="202"/>
      <c r="H63" s="204" t="str">
        <f t="shared" si="9"/>
        <v xml:space="preserve">  </v>
      </c>
    </row>
    <row r="64" spans="1:8" ht="24" customHeight="1" x14ac:dyDescent="0.25">
      <c r="A64" s="64"/>
      <c r="B64" s="193" t="s">
        <v>560</v>
      </c>
      <c r="C64" s="192">
        <v>3054</v>
      </c>
      <c r="D64" s="201"/>
      <c r="E64" s="202"/>
      <c r="F64" s="201"/>
      <c r="G64" s="202"/>
      <c r="H64" s="204" t="str">
        <f t="shared" si="9"/>
        <v xml:space="preserve">  </v>
      </c>
    </row>
    <row r="65" spans="2:8" ht="20.100000000000001" customHeight="1" x14ac:dyDescent="0.25">
      <c r="B65" s="194" t="s">
        <v>561</v>
      </c>
      <c r="C65" s="643">
        <v>3055</v>
      </c>
      <c r="D65" s="645">
        <f>+D60-D61+D62+D63-D64</f>
        <v>43263</v>
      </c>
      <c r="E65" s="640">
        <f>+E60-E61+E62+E63-E64</f>
        <v>3200</v>
      </c>
      <c r="F65" s="645">
        <f>+F60-F61+F62+F63-F64</f>
        <v>4200</v>
      </c>
      <c r="G65" s="640">
        <f>+G60-G61+G62+G63-G64</f>
        <v>23088</v>
      </c>
      <c r="H65" s="638">
        <f>IFERROR(G65/F65,"  ")</f>
        <v>5.4971428571428573</v>
      </c>
    </row>
    <row r="66" spans="2:8" ht="13.5" customHeight="1" thickBot="1" x14ac:dyDescent="0.3">
      <c r="B66" s="195" t="s">
        <v>562</v>
      </c>
      <c r="C66" s="644"/>
      <c r="D66" s="646"/>
      <c r="E66" s="641"/>
      <c r="F66" s="646"/>
      <c r="G66" s="641"/>
      <c r="H66" s="639" t="str">
        <f t="shared" si="9"/>
        <v xml:space="preserve">  </v>
      </c>
    </row>
    <row r="67" spans="2:8" x14ac:dyDescent="0.25">
      <c r="B67" s="41"/>
      <c r="H67" s="196" t="str">
        <f t="shared" ref="H67:H73" si="10">IFERROR(G67/F67,"  ")</f>
        <v xml:space="preserve">  </v>
      </c>
    </row>
    <row r="68" spans="2:8" x14ac:dyDescent="0.25">
      <c r="B68" s="155" t="s">
        <v>572</v>
      </c>
      <c r="H68" s="196" t="str">
        <f t="shared" si="10"/>
        <v xml:space="preserve">  </v>
      </c>
    </row>
    <row r="69" spans="2:8" x14ac:dyDescent="0.25">
      <c r="H69" s="196" t="str">
        <f t="shared" si="10"/>
        <v xml:space="preserve">  </v>
      </c>
    </row>
    <row r="70" spans="2:8" x14ac:dyDescent="0.25">
      <c r="H70" s="196" t="str">
        <f t="shared" si="10"/>
        <v xml:space="preserve">  </v>
      </c>
    </row>
    <row r="71" spans="2:8" x14ac:dyDescent="0.25">
      <c r="H71" s="196" t="str">
        <f t="shared" si="10"/>
        <v xml:space="preserve">  </v>
      </c>
    </row>
    <row r="72" spans="2:8" x14ac:dyDescent="0.25">
      <c r="H72" s="196" t="str">
        <f t="shared" si="10"/>
        <v xml:space="preserve">  </v>
      </c>
    </row>
    <row r="73" spans="2:8" x14ac:dyDescent="0.25">
      <c r="H73" s="196" t="str">
        <f t="shared" si="10"/>
        <v xml:space="preserve">  </v>
      </c>
    </row>
    <row r="74" spans="2:8" x14ac:dyDescent="0.25">
      <c r="H74" s="196" t="str">
        <f t="shared" ref="H74:H137" si="11">IFERROR(G74/F74,"  ")</f>
        <v xml:space="preserve">  </v>
      </c>
    </row>
    <row r="75" spans="2:8" x14ac:dyDescent="0.25">
      <c r="H75" s="196" t="str">
        <f t="shared" si="11"/>
        <v xml:space="preserve">  </v>
      </c>
    </row>
    <row r="76" spans="2:8" x14ac:dyDescent="0.25">
      <c r="H76" s="196" t="str">
        <f t="shared" si="11"/>
        <v xml:space="preserve">  </v>
      </c>
    </row>
    <row r="77" spans="2:8" x14ac:dyDescent="0.25">
      <c r="H77" s="196" t="str">
        <f t="shared" si="11"/>
        <v xml:space="preserve">  </v>
      </c>
    </row>
    <row r="78" spans="2:8" x14ac:dyDescent="0.25">
      <c r="H78" s="637" t="str">
        <f t="shared" si="11"/>
        <v xml:space="preserve">  </v>
      </c>
    </row>
    <row r="79" spans="2:8" x14ac:dyDescent="0.25">
      <c r="H79" s="637" t="str">
        <f t="shared" si="11"/>
        <v xml:space="preserve">  </v>
      </c>
    </row>
    <row r="80" spans="2:8" x14ac:dyDescent="0.25">
      <c r="H80" s="196" t="str">
        <f t="shared" si="11"/>
        <v xml:space="preserve">  </v>
      </c>
    </row>
    <row r="81" spans="8:8" x14ac:dyDescent="0.25">
      <c r="H81" s="196" t="str">
        <f t="shared" si="11"/>
        <v xml:space="preserve">  </v>
      </c>
    </row>
    <row r="82" spans="8:8" x14ac:dyDescent="0.25">
      <c r="H82" s="196" t="str">
        <f t="shared" si="11"/>
        <v xml:space="preserve">  </v>
      </c>
    </row>
    <row r="83" spans="8:8" x14ac:dyDescent="0.25">
      <c r="H83" s="196" t="str">
        <f t="shared" si="11"/>
        <v xml:space="preserve">  </v>
      </c>
    </row>
    <row r="84" spans="8:8" x14ac:dyDescent="0.25">
      <c r="H84" s="196" t="str">
        <f t="shared" si="11"/>
        <v xml:space="preserve">  </v>
      </c>
    </row>
    <row r="85" spans="8:8" x14ac:dyDescent="0.25">
      <c r="H85" s="196" t="str">
        <f t="shared" si="11"/>
        <v xml:space="preserve">  </v>
      </c>
    </row>
    <row r="86" spans="8:8" x14ac:dyDescent="0.25">
      <c r="H86" s="196" t="str">
        <f t="shared" si="11"/>
        <v xml:space="preserve">  </v>
      </c>
    </row>
    <row r="87" spans="8:8" x14ac:dyDescent="0.25">
      <c r="H87" s="196" t="str">
        <f t="shared" si="11"/>
        <v xml:space="preserve">  </v>
      </c>
    </row>
    <row r="88" spans="8:8" x14ac:dyDescent="0.25">
      <c r="H88" s="196" t="str">
        <f t="shared" si="11"/>
        <v xml:space="preserve">  </v>
      </c>
    </row>
    <row r="89" spans="8:8" x14ac:dyDescent="0.25">
      <c r="H89" s="196" t="str">
        <f t="shared" si="11"/>
        <v xml:space="preserve">  </v>
      </c>
    </row>
    <row r="90" spans="8:8" x14ac:dyDescent="0.25">
      <c r="H90" s="196" t="str">
        <f t="shared" si="11"/>
        <v xml:space="preserve">  </v>
      </c>
    </row>
    <row r="91" spans="8:8" x14ac:dyDescent="0.25">
      <c r="H91" s="196" t="str">
        <f t="shared" si="11"/>
        <v xml:space="preserve">  </v>
      </c>
    </row>
    <row r="92" spans="8:8" x14ac:dyDescent="0.25">
      <c r="H92" s="196" t="str">
        <f t="shared" si="11"/>
        <v xml:space="preserve">  </v>
      </c>
    </row>
    <row r="93" spans="8:8" x14ac:dyDescent="0.25">
      <c r="H93" s="637" t="str">
        <f t="shared" si="11"/>
        <v xml:space="preserve">  </v>
      </c>
    </row>
    <row r="94" spans="8:8" x14ac:dyDescent="0.25">
      <c r="H94" s="637" t="str">
        <f t="shared" si="11"/>
        <v xml:space="preserve">  </v>
      </c>
    </row>
    <row r="95" spans="8:8" x14ac:dyDescent="0.25">
      <c r="H95" s="637" t="str">
        <f t="shared" si="11"/>
        <v xml:space="preserve">  </v>
      </c>
    </row>
    <row r="96" spans="8:8" x14ac:dyDescent="0.25">
      <c r="H96" s="637" t="str">
        <f t="shared" si="11"/>
        <v xml:space="preserve">  </v>
      </c>
    </row>
    <row r="97" spans="8:8" x14ac:dyDescent="0.25">
      <c r="H97" s="196" t="str">
        <f t="shared" si="11"/>
        <v xml:space="preserve">  </v>
      </c>
    </row>
    <row r="98" spans="8:8" x14ac:dyDescent="0.25">
      <c r="H98" s="196" t="str">
        <f t="shared" si="11"/>
        <v xml:space="preserve">  </v>
      </c>
    </row>
    <row r="99" spans="8:8" x14ac:dyDescent="0.25">
      <c r="H99" s="196" t="str">
        <f t="shared" si="11"/>
        <v xml:space="preserve">  </v>
      </c>
    </row>
    <row r="100" spans="8:8" x14ac:dyDescent="0.25">
      <c r="H100" s="637" t="str">
        <f t="shared" si="11"/>
        <v xml:space="preserve">  </v>
      </c>
    </row>
    <row r="101" spans="8:8" x14ac:dyDescent="0.25">
      <c r="H101" s="637" t="str">
        <f t="shared" si="11"/>
        <v xml:space="preserve">  </v>
      </c>
    </row>
    <row r="102" spans="8:8" x14ac:dyDescent="0.25">
      <c r="H102" s="196" t="str">
        <f t="shared" si="11"/>
        <v xml:space="preserve">  </v>
      </c>
    </row>
    <row r="103" spans="8:8" x14ac:dyDescent="0.25">
      <c r="H103" s="196" t="str">
        <f t="shared" si="11"/>
        <v xml:space="preserve">  </v>
      </c>
    </row>
    <row r="104" spans="8:8" x14ac:dyDescent="0.25">
      <c r="H104" s="196" t="str">
        <f t="shared" si="11"/>
        <v xml:space="preserve">  </v>
      </c>
    </row>
    <row r="105" spans="8:8" x14ac:dyDescent="0.25">
      <c r="H105" s="196" t="str">
        <f t="shared" si="11"/>
        <v xml:space="preserve">  </v>
      </c>
    </row>
    <row r="106" spans="8:8" x14ac:dyDescent="0.25">
      <c r="H106" s="196" t="str">
        <f t="shared" si="11"/>
        <v xml:space="preserve">  </v>
      </c>
    </row>
    <row r="107" spans="8:8" x14ac:dyDescent="0.25">
      <c r="H107" s="196" t="str">
        <f t="shared" si="11"/>
        <v xml:space="preserve">  </v>
      </c>
    </row>
    <row r="108" spans="8:8" x14ac:dyDescent="0.25">
      <c r="H108" s="196" t="str">
        <f t="shared" si="11"/>
        <v xml:space="preserve">  </v>
      </c>
    </row>
    <row r="109" spans="8:8" x14ac:dyDescent="0.25">
      <c r="H109" s="196" t="str">
        <f t="shared" si="11"/>
        <v xml:space="preserve">  </v>
      </c>
    </row>
    <row r="110" spans="8:8" x14ac:dyDescent="0.25">
      <c r="H110" s="196" t="str">
        <f t="shared" si="11"/>
        <v xml:space="preserve">  </v>
      </c>
    </row>
    <row r="111" spans="8:8" x14ac:dyDescent="0.25">
      <c r="H111" s="196" t="str">
        <f t="shared" si="11"/>
        <v xml:space="preserve">  </v>
      </c>
    </row>
    <row r="112" spans="8:8" x14ac:dyDescent="0.25">
      <c r="H112" s="637" t="str">
        <f t="shared" si="11"/>
        <v xml:space="preserve">  </v>
      </c>
    </row>
    <row r="113" spans="8:8" x14ac:dyDescent="0.25">
      <c r="H113" s="637" t="str">
        <f t="shared" si="11"/>
        <v xml:space="preserve">  </v>
      </c>
    </row>
    <row r="114" spans="8:8" x14ac:dyDescent="0.25">
      <c r="H114" s="196" t="str">
        <f t="shared" si="11"/>
        <v xml:space="preserve">  </v>
      </c>
    </row>
    <row r="115" spans="8:8" x14ac:dyDescent="0.25">
      <c r="H115" s="637" t="str">
        <f t="shared" si="11"/>
        <v xml:space="preserve">  </v>
      </c>
    </row>
    <row r="116" spans="8:8" x14ac:dyDescent="0.25">
      <c r="H116" s="637" t="str">
        <f t="shared" si="11"/>
        <v xml:space="preserve">  </v>
      </c>
    </row>
    <row r="117" spans="8:8" x14ac:dyDescent="0.25">
      <c r="H117" s="196" t="str">
        <f t="shared" si="11"/>
        <v xml:space="preserve">  </v>
      </c>
    </row>
    <row r="118" spans="8:8" x14ac:dyDescent="0.25">
      <c r="H118" s="196" t="str">
        <f t="shared" si="11"/>
        <v xml:space="preserve">  </v>
      </c>
    </row>
    <row r="119" spans="8:8" x14ac:dyDescent="0.25">
      <c r="H119" s="196" t="str">
        <f t="shared" si="11"/>
        <v xml:space="preserve">  </v>
      </c>
    </row>
    <row r="120" spans="8:8" x14ac:dyDescent="0.25">
      <c r="H120" s="196" t="str">
        <f t="shared" si="11"/>
        <v xml:space="preserve">  </v>
      </c>
    </row>
    <row r="121" spans="8:8" x14ac:dyDescent="0.25">
      <c r="H121" s="196" t="str">
        <f t="shared" si="11"/>
        <v xml:space="preserve">  </v>
      </c>
    </row>
    <row r="122" spans="8:8" x14ac:dyDescent="0.25">
      <c r="H122" s="196" t="str">
        <f t="shared" si="11"/>
        <v xml:space="preserve">  </v>
      </c>
    </row>
    <row r="123" spans="8:8" x14ac:dyDescent="0.25">
      <c r="H123" s="196" t="str">
        <f t="shared" si="11"/>
        <v xml:space="preserve">  </v>
      </c>
    </row>
    <row r="124" spans="8:8" x14ac:dyDescent="0.25">
      <c r="H124" s="196" t="str">
        <f t="shared" si="11"/>
        <v xml:space="preserve">  </v>
      </c>
    </row>
    <row r="125" spans="8:8" x14ac:dyDescent="0.25">
      <c r="H125" s="637" t="str">
        <f t="shared" si="11"/>
        <v xml:space="preserve">  </v>
      </c>
    </row>
    <row r="126" spans="8:8" x14ac:dyDescent="0.25">
      <c r="H126" s="637" t="str">
        <f t="shared" si="11"/>
        <v xml:space="preserve">  </v>
      </c>
    </row>
    <row r="127" spans="8:8" x14ac:dyDescent="0.25">
      <c r="H127" s="196" t="str">
        <f t="shared" si="11"/>
        <v xml:space="preserve">  </v>
      </c>
    </row>
    <row r="128" spans="8:8" x14ac:dyDescent="0.25">
      <c r="H128" s="196" t="str">
        <f t="shared" si="11"/>
        <v xml:space="preserve">  </v>
      </c>
    </row>
    <row r="129" spans="8:8" x14ac:dyDescent="0.25">
      <c r="H129" s="196" t="str">
        <f t="shared" si="11"/>
        <v xml:space="preserve">  </v>
      </c>
    </row>
    <row r="130" spans="8:8" x14ac:dyDescent="0.25">
      <c r="H130" s="196" t="str">
        <f t="shared" si="11"/>
        <v xml:space="preserve">  </v>
      </c>
    </row>
    <row r="131" spans="8:8" x14ac:dyDescent="0.25">
      <c r="H131" s="196" t="str">
        <f t="shared" si="11"/>
        <v xml:space="preserve">  </v>
      </c>
    </row>
    <row r="132" spans="8:8" x14ac:dyDescent="0.25">
      <c r="H132" s="196" t="str">
        <f t="shared" si="11"/>
        <v xml:space="preserve">  </v>
      </c>
    </row>
    <row r="133" spans="8:8" x14ac:dyDescent="0.25">
      <c r="H133" s="637" t="str">
        <f t="shared" si="11"/>
        <v xml:space="preserve">  </v>
      </c>
    </row>
    <row r="134" spans="8:8" x14ac:dyDescent="0.25">
      <c r="H134" s="637" t="str">
        <f t="shared" si="11"/>
        <v xml:space="preserve">  </v>
      </c>
    </row>
    <row r="135" spans="8:8" x14ac:dyDescent="0.25">
      <c r="H135" s="196" t="str">
        <f t="shared" si="11"/>
        <v xml:space="preserve">  </v>
      </c>
    </row>
    <row r="136" spans="8:8" x14ac:dyDescent="0.25">
      <c r="H136" s="196" t="str">
        <f t="shared" si="11"/>
        <v xml:space="preserve">  </v>
      </c>
    </row>
    <row r="137" spans="8:8" x14ac:dyDescent="0.25">
      <c r="H137" s="196" t="str">
        <f t="shared" si="11"/>
        <v xml:space="preserve">  </v>
      </c>
    </row>
    <row r="138" spans="8:8" x14ac:dyDescent="0.25">
      <c r="H138" s="196" t="str">
        <f t="shared" ref="H138:H144" si="12">IFERROR(G138/F138,"  ")</f>
        <v xml:space="preserve">  </v>
      </c>
    </row>
    <row r="139" spans="8:8" x14ac:dyDescent="0.25">
      <c r="H139" s="196" t="str">
        <f t="shared" si="12"/>
        <v xml:space="preserve">  </v>
      </c>
    </row>
    <row r="140" spans="8:8" x14ac:dyDescent="0.25">
      <c r="H140" s="637" t="str">
        <f t="shared" si="12"/>
        <v xml:space="preserve">  </v>
      </c>
    </row>
    <row r="141" spans="8:8" x14ac:dyDescent="0.25">
      <c r="H141" s="637" t="str">
        <f t="shared" si="12"/>
        <v xml:space="preserve">  </v>
      </c>
    </row>
    <row r="142" spans="8:8" x14ac:dyDescent="0.25">
      <c r="H142" s="637" t="str">
        <f t="shared" si="12"/>
        <v xml:space="preserve">  </v>
      </c>
    </row>
    <row r="143" spans="8:8" x14ac:dyDescent="0.25">
      <c r="H143" s="637" t="str">
        <f t="shared" si="12"/>
        <v xml:space="preserve">  </v>
      </c>
    </row>
    <row r="144" spans="8:8" x14ac:dyDescent="0.25">
      <c r="H144" s="196" t="str">
        <f t="shared" si="12"/>
        <v xml:space="preserve">  </v>
      </c>
    </row>
  </sheetData>
  <mergeCells count="24">
    <mergeCell ref="B2:H2"/>
    <mergeCell ref="B3:H3"/>
    <mergeCell ref="C65:C66"/>
    <mergeCell ref="D65:D66"/>
    <mergeCell ref="E65:E66"/>
    <mergeCell ref="F65:F66"/>
    <mergeCell ref="B5:B6"/>
    <mergeCell ref="C5:C6"/>
    <mergeCell ref="H125:H126"/>
    <mergeCell ref="H133:H134"/>
    <mergeCell ref="H140:H141"/>
    <mergeCell ref="H142:H143"/>
    <mergeCell ref="D5:D6"/>
    <mergeCell ref="E5:E6"/>
    <mergeCell ref="F5:G5"/>
    <mergeCell ref="H65:H66"/>
    <mergeCell ref="H78:H79"/>
    <mergeCell ref="H93:H94"/>
    <mergeCell ref="H95:H96"/>
    <mergeCell ref="H100:H101"/>
    <mergeCell ref="H112:H113"/>
    <mergeCell ref="H115:H116"/>
    <mergeCell ref="G65:G66"/>
    <mergeCell ref="H5:H6"/>
  </mergeCells>
  <pageMargins left="0.11811023622047245" right="0.11811023622047245" top="0.15748031496062992" bottom="0.15748031496062992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92D050"/>
  </sheetPr>
  <dimension ref="B1:T62"/>
  <sheetViews>
    <sheetView showGridLines="0" zoomScale="66" zoomScaleNormal="66" workbookViewId="0">
      <selection activeCell="L11" sqref="L11"/>
    </sheetView>
  </sheetViews>
  <sheetFormatPr defaultRowHeight="15.75" x14ac:dyDescent="0.25"/>
  <cols>
    <col min="1" max="1" width="2.85546875" style="2" customWidth="1"/>
    <col min="2" max="2" width="6.140625" style="2" customWidth="1"/>
    <col min="3" max="3" width="81.28515625" style="2" customWidth="1"/>
    <col min="4" max="4" width="20.7109375" style="19" customWidth="1"/>
    <col min="5" max="7" width="20.7109375" style="2" customWidth="1"/>
    <col min="8" max="8" width="21.28515625" style="2" customWidth="1"/>
    <col min="9" max="9" width="11.5703125" style="2" customWidth="1"/>
    <col min="10" max="10" width="12.7109375" style="2" customWidth="1"/>
    <col min="11" max="11" width="12.28515625" style="2" customWidth="1"/>
    <col min="12" max="12" width="13.42578125" style="2" customWidth="1"/>
    <col min="13" max="13" width="11.28515625" style="2" customWidth="1"/>
    <col min="14" max="14" width="12.42578125" style="2" customWidth="1"/>
    <col min="15" max="15" width="14.42578125" style="2" customWidth="1"/>
    <col min="16" max="16" width="15.140625" style="2" customWidth="1"/>
    <col min="17" max="17" width="11.28515625" style="2" customWidth="1"/>
    <col min="18" max="18" width="13.140625" style="2" customWidth="1"/>
    <col min="19" max="19" width="13" style="2" customWidth="1"/>
    <col min="20" max="20" width="14.140625" style="2" customWidth="1"/>
    <col min="21" max="21" width="26.5703125" style="2" customWidth="1"/>
    <col min="22" max="16384" width="9.140625" style="2"/>
  </cols>
  <sheetData>
    <row r="1" spans="2:20" ht="18.75" x14ac:dyDescent="0.3">
      <c r="H1" s="143" t="s">
        <v>210</v>
      </c>
    </row>
    <row r="2" spans="2:20" ht="20.25" x14ac:dyDescent="0.3">
      <c r="B2" s="654" t="s">
        <v>37</v>
      </c>
      <c r="C2" s="654"/>
      <c r="D2" s="654"/>
      <c r="E2" s="654"/>
      <c r="F2" s="654"/>
      <c r="G2" s="654"/>
      <c r="H2" s="654"/>
      <c r="I2" s="1"/>
    </row>
    <row r="3" spans="2:20" ht="19.5" thickBot="1" x14ac:dyDescent="0.35">
      <c r="C3" s="1"/>
      <c r="D3" s="20"/>
      <c r="E3" s="1"/>
      <c r="F3" s="1"/>
      <c r="G3" s="1"/>
      <c r="H3" s="52" t="s">
        <v>3</v>
      </c>
      <c r="I3" s="1"/>
    </row>
    <row r="4" spans="2:20" ht="36.75" customHeight="1" x14ac:dyDescent="0.25">
      <c r="B4" s="655" t="s">
        <v>4</v>
      </c>
      <c r="C4" s="657" t="s">
        <v>6</v>
      </c>
      <c r="D4" s="659" t="s">
        <v>786</v>
      </c>
      <c r="E4" s="661" t="s">
        <v>787</v>
      </c>
      <c r="F4" s="663" t="s">
        <v>818</v>
      </c>
      <c r="G4" s="664"/>
      <c r="H4" s="665" t="s">
        <v>823</v>
      </c>
      <c r="I4" s="652"/>
      <c r="J4" s="653"/>
      <c r="K4" s="652"/>
      <c r="L4" s="653"/>
      <c r="M4" s="652"/>
      <c r="N4" s="653"/>
      <c r="O4" s="652"/>
      <c r="P4" s="653"/>
      <c r="Q4" s="652"/>
      <c r="R4" s="653"/>
      <c r="S4" s="653"/>
      <c r="T4" s="653"/>
    </row>
    <row r="5" spans="2:20" ht="30.75" customHeight="1" thickBot="1" x14ac:dyDescent="0.3">
      <c r="B5" s="656"/>
      <c r="C5" s="658"/>
      <c r="D5" s="660"/>
      <c r="E5" s="662"/>
      <c r="F5" s="273" t="s">
        <v>0</v>
      </c>
      <c r="G5" s="207" t="s">
        <v>46</v>
      </c>
      <c r="H5" s="666"/>
      <c r="I5" s="652"/>
      <c r="J5" s="652"/>
      <c r="K5" s="652"/>
      <c r="L5" s="652"/>
      <c r="M5" s="652"/>
      <c r="N5" s="652"/>
      <c r="O5" s="652"/>
      <c r="P5" s="653"/>
      <c r="Q5" s="652"/>
      <c r="R5" s="653"/>
      <c r="S5" s="653"/>
      <c r="T5" s="653"/>
    </row>
    <row r="6" spans="2:20" s="23" customFormat="1" ht="35.25" customHeight="1" x14ac:dyDescent="0.3">
      <c r="B6" s="119" t="s">
        <v>53</v>
      </c>
      <c r="C6" s="53" t="s">
        <v>81</v>
      </c>
      <c r="D6" s="70">
        <v>163850582</v>
      </c>
      <c r="E6" s="274">
        <v>194625415</v>
      </c>
      <c r="F6" s="270">
        <v>97312707</v>
      </c>
      <c r="G6" s="274">
        <v>95849437</v>
      </c>
      <c r="H6" s="278">
        <f t="shared" ref="H6:H38" si="0">IFERROR(G6/F6,"  ")</f>
        <v>0.98496321759911576</v>
      </c>
    </row>
    <row r="7" spans="2:20" s="23" customFormat="1" ht="35.25" customHeight="1" x14ac:dyDescent="0.3">
      <c r="B7" s="116" t="s">
        <v>54</v>
      </c>
      <c r="C7" s="26" t="s">
        <v>119</v>
      </c>
      <c r="D7" s="69">
        <v>225637060</v>
      </c>
      <c r="E7" s="275">
        <v>266689944</v>
      </c>
      <c r="F7" s="271">
        <v>133344972</v>
      </c>
      <c r="G7" s="275">
        <v>132045950</v>
      </c>
      <c r="H7" s="279">
        <f t="shared" si="0"/>
        <v>0.9902581853629997</v>
      </c>
    </row>
    <row r="8" spans="2:20" s="23" customFormat="1" ht="35.25" customHeight="1" x14ac:dyDescent="0.3">
      <c r="B8" s="116" t="s">
        <v>55</v>
      </c>
      <c r="C8" s="26" t="s">
        <v>120</v>
      </c>
      <c r="D8" s="69">
        <v>259821074</v>
      </c>
      <c r="E8" s="275">
        <v>307093470</v>
      </c>
      <c r="F8" s="271">
        <v>153546735</v>
      </c>
      <c r="G8" s="275">
        <v>152050912</v>
      </c>
      <c r="H8" s="279">
        <f t="shared" si="0"/>
        <v>0.9902581907716892</v>
      </c>
    </row>
    <row r="9" spans="2:20" s="23" customFormat="1" ht="35.25" customHeight="1" x14ac:dyDescent="0.3">
      <c r="B9" s="116" t="s">
        <v>56</v>
      </c>
      <c r="C9" s="26" t="s">
        <v>567</v>
      </c>
      <c r="D9" s="69">
        <v>222</v>
      </c>
      <c r="E9" s="275">
        <v>226</v>
      </c>
      <c r="F9" s="271">
        <v>226</v>
      </c>
      <c r="G9" s="275">
        <v>224</v>
      </c>
      <c r="H9" s="279">
        <f t="shared" si="0"/>
        <v>0.99115044247787609</v>
      </c>
    </row>
    <row r="10" spans="2:20" s="23" customFormat="1" ht="35.25" customHeight="1" x14ac:dyDescent="0.3">
      <c r="B10" s="116" t="s">
        <v>124</v>
      </c>
      <c r="C10" s="117" t="s">
        <v>121</v>
      </c>
      <c r="D10" s="69">
        <v>188</v>
      </c>
      <c r="E10" s="275">
        <v>198</v>
      </c>
      <c r="F10" s="271">
        <v>199</v>
      </c>
      <c r="G10" s="275">
        <v>187</v>
      </c>
      <c r="H10" s="279">
        <f t="shared" si="0"/>
        <v>0.93969849246231152</v>
      </c>
    </row>
    <row r="11" spans="2:20" s="23" customFormat="1" ht="35.25" customHeight="1" x14ac:dyDescent="0.3">
      <c r="B11" s="116" t="s">
        <v>123</v>
      </c>
      <c r="C11" s="117" t="s">
        <v>122</v>
      </c>
      <c r="D11" s="69">
        <v>34</v>
      </c>
      <c r="E11" s="275">
        <v>28</v>
      </c>
      <c r="F11" s="271">
        <v>27</v>
      </c>
      <c r="G11" s="275">
        <v>37</v>
      </c>
      <c r="H11" s="279">
        <f t="shared" si="0"/>
        <v>1.3703703703703705</v>
      </c>
    </row>
    <row r="12" spans="2:20" s="23" customFormat="1" ht="35.25" customHeight="1" x14ac:dyDescent="0.3">
      <c r="B12" s="116" t="s">
        <v>97</v>
      </c>
      <c r="C12" s="118" t="s">
        <v>7</v>
      </c>
      <c r="D12" s="69"/>
      <c r="E12" s="275"/>
      <c r="F12" s="271"/>
      <c r="G12" s="275"/>
      <c r="H12" s="279" t="str">
        <f t="shared" si="0"/>
        <v xml:space="preserve">  </v>
      </c>
    </row>
    <row r="13" spans="2:20" s="23" customFormat="1" ht="35.25" customHeight="1" x14ac:dyDescent="0.3">
      <c r="B13" s="116" t="s">
        <v>98</v>
      </c>
      <c r="C13" s="118" t="s">
        <v>71</v>
      </c>
      <c r="D13" s="269"/>
      <c r="E13" s="276"/>
      <c r="F13" s="271"/>
      <c r="G13" s="275"/>
      <c r="H13" s="279" t="str">
        <f t="shared" si="0"/>
        <v xml:space="preserve">  </v>
      </c>
    </row>
    <row r="14" spans="2:20" s="23" customFormat="1" ht="35.25" customHeight="1" x14ac:dyDescent="0.3">
      <c r="B14" s="116" t="s">
        <v>99</v>
      </c>
      <c r="C14" s="118" t="s">
        <v>8</v>
      </c>
      <c r="D14" s="269"/>
      <c r="E14" s="276"/>
      <c r="F14" s="271"/>
      <c r="G14" s="275"/>
      <c r="H14" s="279" t="str">
        <f t="shared" si="0"/>
        <v xml:space="preserve">  </v>
      </c>
    </row>
    <row r="15" spans="2:20" s="23" customFormat="1" ht="35.25" customHeight="1" x14ac:dyDescent="0.3">
      <c r="B15" s="116" t="s">
        <v>100</v>
      </c>
      <c r="C15" s="118" t="s">
        <v>72</v>
      </c>
      <c r="D15" s="269"/>
      <c r="E15" s="276"/>
      <c r="F15" s="271"/>
      <c r="G15" s="275"/>
      <c r="H15" s="279" t="str">
        <f t="shared" si="0"/>
        <v xml:space="preserve">  </v>
      </c>
    </row>
    <row r="16" spans="2:20" s="23" customFormat="1" ht="35.25" customHeight="1" x14ac:dyDescent="0.3">
      <c r="B16" s="116" t="s">
        <v>101</v>
      </c>
      <c r="C16" s="26" t="s">
        <v>9</v>
      </c>
      <c r="D16" s="269"/>
      <c r="E16" s="276"/>
      <c r="F16" s="271"/>
      <c r="G16" s="275"/>
      <c r="H16" s="279" t="str">
        <f t="shared" si="0"/>
        <v xml:space="preserve">  </v>
      </c>
    </row>
    <row r="17" spans="2:8" s="23" customFormat="1" ht="35.25" customHeight="1" x14ac:dyDescent="0.3">
      <c r="B17" s="116" t="s">
        <v>102</v>
      </c>
      <c r="C17" s="26" t="s">
        <v>73</v>
      </c>
      <c r="D17" s="69"/>
      <c r="E17" s="275"/>
      <c r="F17" s="271"/>
      <c r="G17" s="275"/>
      <c r="H17" s="279" t="str">
        <f t="shared" si="0"/>
        <v xml:space="preserve">  </v>
      </c>
    </row>
    <row r="18" spans="2:8" s="23" customFormat="1" ht="35.25" customHeight="1" x14ac:dyDescent="0.3">
      <c r="B18" s="116" t="s">
        <v>103</v>
      </c>
      <c r="C18" s="26" t="s">
        <v>10</v>
      </c>
      <c r="D18" s="69"/>
      <c r="E18" s="275"/>
      <c r="F18" s="271"/>
      <c r="G18" s="275"/>
      <c r="H18" s="279" t="str">
        <f t="shared" si="0"/>
        <v xml:space="preserve">  </v>
      </c>
    </row>
    <row r="19" spans="2:8" s="23" customFormat="1" ht="35.25" customHeight="1" x14ac:dyDescent="0.3">
      <c r="B19" s="116" t="s">
        <v>104</v>
      </c>
      <c r="C19" s="118" t="s">
        <v>74</v>
      </c>
      <c r="D19" s="69"/>
      <c r="E19" s="275"/>
      <c r="F19" s="271"/>
      <c r="G19" s="275"/>
      <c r="H19" s="279" t="str">
        <f t="shared" si="0"/>
        <v xml:space="preserve">  </v>
      </c>
    </row>
    <row r="20" spans="2:8" s="23" customFormat="1" ht="35.25" customHeight="1" x14ac:dyDescent="0.3">
      <c r="B20" s="116" t="s">
        <v>105</v>
      </c>
      <c r="C20" s="26" t="s">
        <v>83</v>
      </c>
      <c r="D20" s="69"/>
      <c r="E20" s="275"/>
      <c r="F20" s="271"/>
      <c r="G20" s="275"/>
      <c r="H20" s="279" t="str">
        <f t="shared" si="0"/>
        <v xml:space="preserve">  </v>
      </c>
    </row>
    <row r="21" spans="2:8" s="23" customFormat="1" ht="35.25" customHeight="1" x14ac:dyDescent="0.3">
      <c r="B21" s="116" t="s">
        <v>63</v>
      </c>
      <c r="C21" s="26" t="s">
        <v>82</v>
      </c>
      <c r="D21" s="69"/>
      <c r="E21" s="275"/>
      <c r="F21" s="271"/>
      <c r="G21" s="275"/>
      <c r="H21" s="279" t="str">
        <f t="shared" si="0"/>
        <v xml:space="preserve">  </v>
      </c>
    </row>
    <row r="22" spans="2:8" s="23" customFormat="1" ht="35.25" customHeight="1" x14ac:dyDescent="0.3">
      <c r="B22" s="116" t="s">
        <v>106</v>
      </c>
      <c r="C22" s="26" t="s">
        <v>75</v>
      </c>
      <c r="D22" s="69"/>
      <c r="E22" s="275"/>
      <c r="F22" s="271"/>
      <c r="G22" s="275"/>
      <c r="H22" s="279"/>
    </row>
    <row r="23" spans="2:8" s="23" customFormat="1" ht="35.25" customHeight="1" x14ac:dyDescent="0.3">
      <c r="B23" s="116" t="s">
        <v>107</v>
      </c>
      <c r="C23" s="26" t="s">
        <v>76</v>
      </c>
      <c r="D23" s="69"/>
      <c r="E23" s="275"/>
      <c r="F23" s="271"/>
      <c r="G23" s="275"/>
      <c r="H23" s="279"/>
    </row>
    <row r="24" spans="2:8" s="23" customFormat="1" ht="35.25" customHeight="1" x14ac:dyDescent="0.3">
      <c r="B24" s="116" t="s">
        <v>108</v>
      </c>
      <c r="C24" s="26" t="s">
        <v>77</v>
      </c>
      <c r="D24" s="69">
        <v>333324</v>
      </c>
      <c r="E24" s="275">
        <v>333324</v>
      </c>
      <c r="F24" s="271">
        <v>166662</v>
      </c>
      <c r="G24" s="275">
        <v>138885</v>
      </c>
      <c r="H24" s="279">
        <f t="shared" ref="H24:H25" si="1">IFERROR(G24/F24,"  ")</f>
        <v>0.83333333333333337</v>
      </c>
    </row>
    <row r="25" spans="2:8" s="23" customFormat="1" ht="35.25" customHeight="1" x14ac:dyDescent="0.3">
      <c r="B25" s="116" t="s">
        <v>109</v>
      </c>
      <c r="C25" s="26" t="s">
        <v>78</v>
      </c>
      <c r="D25" s="69">
        <v>3</v>
      </c>
      <c r="E25" s="275">
        <v>3</v>
      </c>
      <c r="F25" s="271">
        <v>3</v>
      </c>
      <c r="G25" s="275">
        <v>3</v>
      </c>
      <c r="H25" s="279">
        <f t="shared" si="1"/>
        <v>1</v>
      </c>
    </row>
    <row r="26" spans="2:8" s="23" customFormat="1" ht="35.25" customHeight="1" x14ac:dyDescent="0.3">
      <c r="B26" s="116" t="s">
        <v>110</v>
      </c>
      <c r="C26" s="26" t="s">
        <v>11</v>
      </c>
      <c r="D26" s="69">
        <v>8601185</v>
      </c>
      <c r="E26" s="275">
        <v>8700000</v>
      </c>
      <c r="F26" s="271">
        <v>4350000</v>
      </c>
      <c r="G26" s="275">
        <v>4552581</v>
      </c>
      <c r="H26" s="279">
        <f t="shared" si="0"/>
        <v>1.0465703448275863</v>
      </c>
    </row>
    <row r="27" spans="2:8" s="23" customFormat="1" ht="35.25" customHeight="1" x14ac:dyDescent="0.3">
      <c r="B27" s="116" t="s">
        <v>111</v>
      </c>
      <c r="C27" s="26" t="s">
        <v>79</v>
      </c>
      <c r="D27" s="69">
        <v>206755</v>
      </c>
      <c r="E27" s="275">
        <v>100000</v>
      </c>
      <c r="F27" s="271">
        <v>50000</v>
      </c>
      <c r="G27" s="275">
        <v>25076</v>
      </c>
      <c r="H27" s="279">
        <f t="shared" si="0"/>
        <v>0.50151999999999997</v>
      </c>
    </row>
    <row r="28" spans="2:8" s="25" customFormat="1" ht="35.25" customHeight="1" x14ac:dyDescent="0.2">
      <c r="B28" s="116" t="s">
        <v>112</v>
      </c>
      <c r="C28" s="118" t="s">
        <v>80</v>
      </c>
      <c r="D28" s="69">
        <v>38238</v>
      </c>
      <c r="E28" s="275">
        <v>30000</v>
      </c>
      <c r="F28" s="271">
        <v>15000</v>
      </c>
      <c r="G28" s="275">
        <v>13071</v>
      </c>
      <c r="H28" s="279">
        <f t="shared" si="0"/>
        <v>0.87139999999999995</v>
      </c>
    </row>
    <row r="29" spans="2:8" s="23" customFormat="1" ht="35.25" customHeight="1" x14ac:dyDescent="0.3">
      <c r="B29" s="116" t="s">
        <v>113</v>
      </c>
      <c r="C29" s="26" t="s">
        <v>12</v>
      </c>
      <c r="D29" s="69">
        <v>371650</v>
      </c>
      <c r="E29" s="275">
        <v>3071250</v>
      </c>
      <c r="F29" s="271">
        <v>877500</v>
      </c>
      <c r="G29" s="275">
        <v>1693244</v>
      </c>
      <c r="H29" s="279">
        <f t="shared" si="0"/>
        <v>1.929622792022792</v>
      </c>
    </row>
    <row r="30" spans="2:8" s="23" customFormat="1" ht="35.25" customHeight="1" x14ac:dyDescent="0.3">
      <c r="B30" s="116" t="s">
        <v>114</v>
      </c>
      <c r="C30" s="26" t="s">
        <v>47</v>
      </c>
      <c r="D30" s="69">
        <v>11</v>
      </c>
      <c r="E30" s="275">
        <v>7</v>
      </c>
      <c r="F30" s="271">
        <v>2</v>
      </c>
      <c r="G30" s="275">
        <v>4</v>
      </c>
      <c r="H30" s="279">
        <f t="shared" si="0"/>
        <v>2</v>
      </c>
    </row>
    <row r="31" spans="2:8" s="23" customFormat="1" ht="35.25" customHeight="1" x14ac:dyDescent="0.3">
      <c r="B31" s="116" t="s">
        <v>64</v>
      </c>
      <c r="C31" s="26" t="s">
        <v>13</v>
      </c>
      <c r="D31" s="69">
        <v>4650086</v>
      </c>
      <c r="E31" s="275">
        <v>4781663</v>
      </c>
      <c r="F31" s="271">
        <v>2258419</v>
      </c>
      <c r="G31" s="275">
        <v>2282649</v>
      </c>
      <c r="H31" s="279">
        <f t="shared" si="0"/>
        <v>1.0107287443118393</v>
      </c>
    </row>
    <row r="32" spans="2:8" s="23" customFormat="1" ht="35.25" customHeight="1" x14ac:dyDescent="0.3">
      <c r="B32" s="116" t="s">
        <v>115</v>
      </c>
      <c r="C32" s="26" t="s">
        <v>47</v>
      </c>
      <c r="D32" s="69">
        <v>50</v>
      </c>
      <c r="E32" s="275">
        <v>29</v>
      </c>
      <c r="F32" s="271">
        <v>13</v>
      </c>
      <c r="G32" s="275">
        <v>13</v>
      </c>
      <c r="H32" s="279">
        <f t="shared" si="0"/>
        <v>1</v>
      </c>
    </row>
    <row r="33" spans="2:9" s="23" customFormat="1" ht="35.25" customHeight="1" x14ac:dyDescent="0.3">
      <c r="B33" s="116" t="s">
        <v>116</v>
      </c>
      <c r="C33" s="26" t="s">
        <v>14</v>
      </c>
      <c r="D33" s="69"/>
      <c r="E33" s="275"/>
      <c r="F33" s="271"/>
      <c r="G33" s="275"/>
      <c r="H33" s="279" t="str">
        <f t="shared" si="0"/>
        <v xml:space="preserve">  </v>
      </c>
    </row>
    <row r="34" spans="2:9" s="23" customFormat="1" ht="35.25" customHeight="1" x14ac:dyDescent="0.3">
      <c r="B34" s="116" t="s">
        <v>117</v>
      </c>
      <c r="C34" s="26" t="s">
        <v>15</v>
      </c>
      <c r="D34" s="69">
        <v>500838</v>
      </c>
      <c r="E34" s="275">
        <v>475000</v>
      </c>
      <c r="F34" s="271">
        <v>237500</v>
      </c>
      <c r="G34" s="275">
        <v>660102</v>
      </c>
      <c r="H34" s="279">
        <f t="shared" si="0"/>
        <v>2.7793768421052634</v>
      </c>
    </row>
    <row r="35" spans="2:9" s="23" customFormat="1" ht="35.25" customHeight="1" x14ac:dyDescent="0.3">
      <c r="B35" s="116" t="s">
        <v>118</v>
      </c>
      <c r="C35" s="26" t="s">
        <v>717</v>
      </c>
      <c r="D35" s="69">
        <v>9939110</v>
      </c>
      <c r="E35" s="275">
        <v>10496444</v>
      </c>
      <c r="F35" s="271">
        <v>10496444</v>
      </c>
      <c r="G35" s="275">
        <v>10496443</v>
      </c>
      <c r="H35" s="279">
        <f t="shared" si="0"/>
        <v>0.99999990472963984</v>
      </c>
    </row>
    <row r="36" spans="2:9" s="23" customFormat="1" ht="35.25" customHeight="1" x14ac:dyDescent="0.3">
      <c r="B36" s="116" t="s">
        <v>65</v>
      </c>
      <c r="C36" s="26" t="s">
        <v>16</v>
      </c>
      <c r="D36" s="69"/>
      <c r="E36" s="275"/>
      <c r="F36" s="271"/>
      <c r="G36" s="275"/>
      <c r="H36" s="279" t="str">
        <f t="shared" si="0"/>
        <v xml:space="preserve">  </v>
      </c>
    </row>
    <row r="37" spans="2:9" s="23" customFormat="1" ht="35.25" customHeight="1" x14ac:dyDescent="0.3">
      <c r="B37" s="116" t="s">
        <v>266</v>
      </c>
      <c r="C37" s="26" t="s">
        <v>17</v>
      </c>
      <c r="D37" s="69">
        <v>570750</v>
      </c>
      <c r="E37" s="275">
        <v>890000</v>
      </c>
      <c r="F37" s="271">
        <v>445000</v>
      </c>
      <c r="G37" s="275">
        <v>959976</v>
      </c>
      <c r="H37" s="279">
        <f t="shared" si="0"/>
        <v>2.1572494382022471</v>
      </c>
    </row>
    <row r="38" spans="2:9" s="23" customFormat="1" ht="35.25" customHeight="1" thickBot="1" x14ac:dyDescent="0.35">
      <c r="B38" s="116" t="s">
        <v>716</v>
      </c>
      <c r="C38" s="115" t="s">
        <v>265</v>
      </c>
      <c r="D38" s="268"/>
      <c r="E38" s="277"/>
      <c r="F38" s="272"/>
      <c r="G38" s="277"/>
      <c r="H38" s="280" t="str">
        <f t="shared" si="0"/>
        <v xml:space="preserve">  </v>
      </c>
    </row>
    <row r="39" spans="2:9" s="23" customFormat="1" ht="9.75" customHeight="1" x14ac:dyDescent="0.3">
      <c r="B39" s="24"/>
      <c r="C39" s="88"/>
      <c r="D39" s="27"/>
      <c r="E39" s="88"/>
      <c r="F39" s="24"/>
      <c r="G39" s="24"/>
      <c r="H39" s="24"/>
    </row>
    <row r="40" spans="2:9" s="23" customFormat="1" ht="20.100000000000001" customHeight="1" x14ac:dyDescent="0.3">
      <c r="B40" s="24"/>
      <c r="C40" s="8" t="s">
        <v>572</v>
      </c>
      <c r="D40" s="206"/>
      <c r="E40" s="99"/>
      <c r="F40" s="42"/>
      <c r="G40" s="24"/>
      <c r="H40" s="24"/>
    </row>
    <row r="41" spans="2:9" s="23" customFormat="1" ht="20.100000000000001" customHeight="1" x14ac:dyDescent="0.3">
      <c r="B41" s="24"/>
      <c r="C41" s="99" t="s">
        <v>568</v>
      </c>
      <c r="D41" s="206"/>
      <c r="E41" s="99"/>
      <c r="F41" s="42"/>
      <c r="G41" s="24"/>
      <c r="H41" s="24"/>
    </row>
    <row r="42" spans="2:9" s="23" customFormat="1" ht="20.100000000000001" customHeight="1" x14ac:dyDescent="0.3">
      <c r="B42" s="24"/>
      <c r="C42" s="649" t="s">
        <v>679</v>
      </c>
      <c r="D42" s="649"/>
      <c r="E42" s="649"/>
      <c r="F42" s="649"/>
      <c r="G42" s="24"/>
      <c r="H42" s="24"/>
    </row>
    <row r="43" spans="2:9" x14ac:dyDescent="0.25">
      <c r="B43" s="3"/>
      <c r="C43" s="4"/>
      <c r="D43" s="21"/>
      <c r="E43" s="4"/>
      <c r="F43" s="3"/>
      <c r="G43" s="3"/>
      <c r="H43" s="3"/>
    </row>
    <row r="44" spans="2:9" x14ac:dyDescent="0.25">
      <c r="B44" s="650"/>
      <c r="C44" s="650"/>
      <c r="D44" s="8"/>
      <c r="E44" s="651"/>
      <c r="F44" s="651"/>
      <c r="G44" s="651"/>
      <c r="H44" s="651"/>
      <c r="I44" s="36"/>
    </row>
    <row r="45" spans="2:9" ht="24" customHeight="1" x14ac:dyDescent="0.25">
      <c r="B45" s="8"/>
      <c r="C45" s="8"/>
      <c r="D45" s="36"/>
      <c r="F45" s="8"/>
      <c r="G45" s="8"/>
      <c r="H45" s="8"/>
      <c r="I45" s="8"/>
    </row>
    <row r="46" spans="2:9" x14ac:dyDescent="0.25">
      <c r="B46" s="3"/>
      <c r="C46" s="4"/>
      <c r="D46" s="21"/>
      <c r="E46" s="4"/>
      <c r="F46" s="3"/>
      <c r="G46" s="3"/>
      <c r="H46" s="3"/>
    </row>
    <row r="47" spans="2:9" x14ac:dyDescent="0.25">
      <c r="B47" s="3"/>
      <c r="F47" s="3"/>
      <c r="G47" s="3"/>
      <c r="H47" s="3"/>
    </row>
    <row r="48" spans="2:9" x14ac:dyDescent="0.25">
      <c r="B48" s="3"/>
      <c r="F48" s="3"/>
      <c r="G48" s="3"/>
      <c r="H48" s="3"/>
    </row>
    <row r="49" spans="2:8" x14ac:dyDescent="0.25">
      <c r="B49" s="3"/>
      <c r="F49" s="3"/>
      <c r="G49" s="3"/>
      <c r="H49" s="3"/>
    </row>
    <row r="50" spans="2:8" x14ac:dyDescent="0.25">
      <c r="B50" s="3"/>
      <c r="C50" s="4"/>
      <c r="D50" s="21"/>
      <c r="E50" s="4"/>
      <c r="F50" s="3"/>
      <c r="G50" s="3"/>
      <c r="H50" s="3"/>
    </row>
    <row r="51" spans="2:8" x14ac:dyDescent="0.25">
      <c r="B51" s="3"/>
      <c r="C51" s="4"/>
      <c r="D51" s="21"/>
      <c r="E51" s="4"/>
      <c r="F51" s="3"/>
      <c r="G51" s="3"/>
      <c r="H51" s="3"/>
    </row>
    <row r="52" spans="2:8" x14ac:dyDescent="0.25">
      <c r="B52" s="3"/>
      <c r="C52" s="4"/>
      <c r="D52" s="21"/>
      <c r="E52" s="4"/>
      <c r="F52" s="3"/>
      <c r="G52" s="3"/>
      <c r="H52" s="3"/>
    </row>
    <row r="53" spans="2:8" x14ac:dyDescent="0.25">
      <c r="B53" s="3"/>
      <c r="C53" s="4"/>
      <c r="D53" s="21"/>
      <c r="E53" s="4"/>
      <c r="F53" s="3"/>
      <c r="G53" s="3"/>
      <c r="H53" s="3"/>
    </row>
    <row r="54" spans="2:8" x14ac:dyDescent="0.25">
      <c r="B54" s="3"/>
      <c r="C54" s="4"/>
      <c r="D54" s="21"/>
      <c r="E54" s="4"/>
      <c r="F54" s="3"/>
      <c r="G54" s="3"/>
      <c r="H54" s="3"/>
    </row>
    <row r="55" spans="2:8" x14ac:dyDescent="0.25">
      <c r="B55" s="3"/>
      <c r="C55" s="4"/>
      <c r="D55" s="21"/>
      <c r="E55" s="4"/>
      <c r="F55" s="3"/>
      <c r="G55" s="3"/>
      <c r="H55" s="3"/>
    </row>
    <row r="56" spans="2:8" x14ac:dyDescent="0.25">
      <c r="B56" s="3"/>
      <c r="F56" s="3"/>
      <c r="G56" s="3"/>
      <c r="H56" s="3"/>
    </row>
    <row r="57" spans="2:8" x14ac:dyDescent="0.25">
      <c r="B57" s="3"/>
      <c r="F57" s="3"/>
      <c r="G57" s="3"/>
      <c r="H57" s="3"/>
    </row>
    <row r="58" spans="2:8" x14ac:dyDescent="0.25">
      <c r="B58" s="3"/>
      <c r="F58" s="3"/>
      <c r="G58" s="3"/>
      <c r="H58" s="3"/>
    </row>
    <row r="59" spans="2:8" x14ac:dyDescent="0.25">
      <c r="B59" s="3"/>
      <c r="C59" s="4"/>
      <c r="D59" s="21"/>
      <c r="E59" s="4"/>
      <c r="F59" s="3"/>
      <c r="G59" s="3"/>
      <c r="H59" s="3"/>
    </row>
    <row r="60" spans="2:8" x14ac:dyDescent="0.25">
      <c r="B60" s="3"/>
      <c r="C60" s="4"/>
      <c r="D60" s="21"/>
      <c r="E60" s="4"/>
      <c r="F60" s="3"/>
      <c r="G60" s="3"/>
      <c r="H60" s="3"/>
    </row>
    <row r="61" spans="2:8" x14ac:dyDescent="0.25">
      <c r="B61" s="3"/>
      <c r="C61" s="4"/>
      <c r="D61" s="21"/>
      <c r="E61" s="4"/>
      <c r="F61" s="3"/>
      <c r="G61" s="3"/>
      <c r="H61" s="3"/>
    </row>
    <row r="62" spans="2:8" x14ac:dyDescent="0.25">
      <c r="B62" s="3"/>
      <c r="C62" s="4"/>
      <c r="D62" s="21"/>
      <c r="E62" s="4"/>
      <c r="F62" s="3"/>
      <c r="G62" s="3"/>
      <c r="H62" s="3"/>
    </row>
  </sheetData>
  <mergeCells count="22">
    <mergeCell ref="B2:H2"/>
    <mergeCell ref="B4:B5"/>
    <mergeCell ref="C4:C5"/>
    <mergeCell ref="D4:D5"/>
    <mergeCell ref="E4:E5"/>
    <mergeCell ref="F4:G4"/>
    <mergeCell ref="H4:H5"/>
    <mergeCell ref="Q4:Q5"/>
    <mergeCell ref="R4:R5"/>
    <mergeCell ref="S4:S5"/>
    <mergeCell ref="T4:T5"/>
    <mergeCell ref="I4:I5"/>
    <mergeCell ref="J4:J5"/>
    <mergeCell ref="K4:K5"/>
    <mergeCell ref="L4:L5"/>
    <mergeCell ref="M4:M5"/>
    <mergeCell ref="N4:N5"/>
    <mergeCell ref="C42:F42"/>
    <mergeCell ref="B44:C44"/>
    <mergeCell ref="E44:H44"/>
    <mergeCell ref="O4:O5"/>
    <mergeCell ref="P4:P5"/>
  </mergeCells>
  <phoneticPr fontId="41" type="noConversion"/>
  <printOptions horizontalCentered="1"/>
  <pageMargins left="0" right="0" top="0.59055118110236227" bottom="0.39370078740157483" header="0.51181102362204722" footer="0.51181102362204722"/>
  <pageSetup scale="52" orientation="portrait" r:id="rId1"/>
  <headerFooter alignWithMargins="0"/>
  <colBreaks count="1" manualBreakCount="1">
    <brk id="8" max="1048575" man="1"/>
  </colBreaks>
  <ignoredErrors>
    <ignoredError sqref="B12:B34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92D050"/>
  </sheetPr>
  <dimension ref="B2:X31"/>
  <sheetViews>
    <sheetView showGridLines="0" zoomScale="75" zoomScaleNormal="75" zoomScaleSheetLayoutView="86" workbookViewId="0">
      <selection activeCell="I24" sqref="I24"/>
    </sheetView>
  </sheetViews>
  <sheetFormatPr defaultRowHeight="15.75" x14ac:dyDescent="0.25"/>
  <cols>
    <col min="1" max="1" width="3.140625" style="2" customWidth="1"/>
    <col min="2" max="2" width="9.140625" style="2"/>
    <col min="3" max="3" width="50.7109375" style="2" customWidth="1"/>
    <col min="4" max="5" width="12.7109375" style="2" customWidth="1"/>
    <col min="6" max="6" width="15.42578125" style="2" customWidth="1"/>
    <col min="7" max="7" width="12.7109375" style="2" customWidth="1"/>
    <col min="8" max="8" width="12.7109375" style="3" customWidth="1"/>
    <col min="9" max="9" width="15.42578125" style="2" customWidth="1"/>
    <col min="10" max="11" width="12.7109375" style="2" customWidth="1"/>
    <col min="12" max="12" width="15.42578125" style="2" customWidth="1"/>
    <col min="13" max="13" width="35" style="2" customWidth="1"/>
    <col min="14" max="14" width="14.7109375" style="2" customWidth="1"/>
    <col min="15" max="15" width="15.85546875" style="2" customWidth="1"/>
    <col min="16" max="16" width="12.28515625" style="2" customWidth="1"/>
    <col min="17" max="17" width="13.42578125" style="2" customWidth="1"/>
    <col min="18" max="18" width="11.28515625" style="2" customWidth="1"/>
    <col min="19" max="19" width="12.42578125" style="2" customWidth="1"/>
    <col min="20" max="20" width="14.42578125" style="2" customWidth="1"/>
    <col min="21" max="21" width="15.140625" style="2" customWidth="1"/>
    <col min="22" max="22" width="11.28515625" style="2" customWidth="1"/>
    <col min="23" max="23" width="13.140625" style="2" customWidth="1"/>
    <col min="24" max="24" width="13" style="2" customWidth="1"/>
    <col min="25" max="25" width="14.140625" style="2" customWidth="1"/>
    <col min="26" max="26" width="26.5703125" style="2" customWidth="1"/>
    <col min="27" max="16384" width="9.140625" style="2"/>
  </cols>
  <sheetData>
    <row r="2" spans="2:24" ht="18.75" x14ac:dyDescent="0.3">
      <c r="L2" s="143" t="s">
        <v>209</v>
      </c>
    </row>
    <row r="4" spans="2:24" ht="18.75" x14ac:dyDescent="0.3">
      <c r="B4" s="676" t="s">
        <v>38</v>
      </c>
      <c r="C4" s="676"/>
      <c r="D4" s="676"/>
      <c r="E4" s="676"/>
      <c r="F4" s="676"/>
      <c r="G4" s="676"/>
      <c r="H4" s="676"/>
      <c r="I4" s="676"/>
      <c r="J4" s="676"/>
      <c r="K4" s="676"/>
      <c r="L4" s="676"/>
      <c r="M4" s="16"/>
      <c r="N4" s="16"/>
      <c r="O4" s="16"/>
    </row>
    <row r="5" spans="2:24" ht="16.5" customHeight="1" thickBot="1" x14ac:dyDescent="0.35">
      <c r="C5" s="126"/>
      <c r="D5" s="126"/>
      <c r="E5" s="126"/>
      <c r="F5" s="126"/>
      <c r="G5" s="126"/>
      <c r="H5" s="28"/>
      <c r="I5" s="126"/>
      <c r="J5" s="126"/>
      <c r="K5" s="126"/>
      <c r="L5" s="126"/>
      <c r="M5" s="126"/>
      <c r="N5" s="1"/>
    </row>
    <row r="6" spans="2:24" ht="25.5" customHeight="1" x14ac:dyDescent="0.25">
      <c r="B6" s="679" t="s">
        <v>4</v>
      </c>
      <c r="C6" s="679" t="s">
        <v>125</v>
      </c>
      <c r="D6" s="681" t="s">
        <v>262</v>
      </c>
      <c r="E6" s="682"/>
      <c r="F6" s="683"/>
      <c r="G6" s="681" t="s">
        <v>263</v>
      </c>
      <c r="H6" s="682"/>
      <c r="I6" s="683"/>
      <c r="J6" s="682" t="s">
        <v>213</v>
      </c>
      <c r="K6" s="682"/>
      <c r="L6" s="683"/>
      <c r="M6" s="18"/>
      <c r="N6" s="18"/>
      <c r="O6" s="652"/>
      <c r="P6" s="653"/>
      <c r="Q6" s="652"/>
      <c r="R6" s="653"/>
      <c r="S6" s="652"/>
      <c r="T6" s="653"/>
      <c r="U6" s="652"/>
      <c r="V6" s="653"/>
      <c r="W6" s="653"/>
      <c r="X6" s="653"/>
    </row>
    <row r="7" spans="2:24" ht="36.75" customHeight="1" thickBot="1" x14ac:dyDescent="0.3">
      <c r="B7" s="680"/>
      <c r="C7" s="680"/>
      <c r="D7" s="684"/>
      <c r="E7" s="685"/>
      <c r="F7" s="686"/>
      <c r="G7" s="684"/>
      <c r="H7" s="685"/>
      <c r="I7" s="686"/>
      <c r="J7" s="685"/>
      <c r="K7" s="685"/>
      <c r="L7" s="686"/>
      <c r="M7" s="17"/>
      <c r="N7" s="18"/>
      <c r="O7" s="652"/>
      <c r="P7" s="652"/>
      <c r="Q7" s="652"/>
      <c r="R7" s="652"/>
      <c r="S7" s="652"/>
      <c r="T7" s="653"/>
      <c r="U7" s="652"/>
      <c r="V7" s="653"/>
      <c r="W7" s="653"/>
      <c r="X7" s="653"/>
    </row>
    <row r="8" spans="2:24" s="23" customFormat="1" ht="36.75" customHeight="1" x14ac:dyDescent="0.3">
      <c r="B8" s="128"/>
      <c r="C8" s="213" t="s">
        <v>824</v>
      </c>
      <c r="D8" s="687">
        <v>191</v>
      </c>
      <c r="E8" s="688"/>
      <c r="F8" s="689"/>
      <c r="G8" s="687">
        <v>34</v>
      </c>
      <c r="H8" s="688"/>
      <c r="I8" s="689"/>
      <c r="J8" s="687"/>
      <c r="K8" s="688"/>
      <c r="L8" s="689"/>
      <c r="M8" s="28"/>
      <c r="N8" s="28"/>
      <c r="O8" s="29"/>
      <c r="P8" s="29"/>
      <c r="Q8" s="29"/>
      <c r="R8" s="29"/>
      <c r="S8" s="29"/>
      <c r="T8" s="24"/>
      <c r="U8" s="29"/>
      <c r="V8" s="24"/>
      <c r="W8" s="24"/>
      <c r="X8" s="24"/>
    </row>
    <row r="9" spans="2:24" s="23" customFormat="1" ht="24.95" customHeight="1" x14ac:dyDescent="0.3">
      <c r="B9" s="129"/>
      <c r="C9" s="214" t="s">
        <v>18</v>
      </c>
      <c r="D9" s="677">
        <v>4</v>
      </c>
      <c r="E9" s="674"/>
      <c r="F9" s="675"/>
      <c r="G9" s="673">
        <v>2</v>
      </c>
      <c r="H9" s="674"/>
      <c r="I9" s="675"/>
      <c r="J9" s="670"/>
      <c r="K9" s="671"/>
      <c r="L9" s="672"/>
    </row>
    <row r="10" spans="2:24" s="23" customFormat="1" ht="24.95" customHeight="1" x14ac:dyDescent="0.3">
      <c r="B10" s="129" t="s">
        <v>53</v>
      </c>
      <c r="C10" s="215" t="s">
        <v>729</v>
      </c>
      <c r="D10" s="678">
        <v>3</v>
      </c>
      <c r="E10" s="671"/>
      <c r="F10" s="672"/>
      <c r="G10" s="670"/>
      <c r="H10" s="671"/>
      <c r="I10" s="672"/>
      <c r="J10" s="670"/>
      <c r="K10" s="671"/>
      <c r="L10" s="672"/>
    </row>
    <row r="11" spans="2:24" s="23" customFormat="1" ht="24.95" customHeight="1" x14ac:dyDescent="0.3">
      <c r="B11" s="129" t="s">
        <v>54</v>
      </c>
      <c r="C11" s="215" t="s">
        <v>730</v>
      </c>
      <c r="D11" s="678"/>
      <c r="E11" s="671"/>
      <c r="F11" s="672"/>
      <c r="G11" s="670"/>
      <c r="H11" s="671"/>
      <c r="I11" s="672"/>
      <c r="J11" s="670"/>
      <c r="K11" s="671"/>
      <c r="L11" s="672"/>
    </row>
    <row r="12" spans="2:24" s="23" customFormat="1" ht="24.95" customHeight="1" x14ac:dyDescent="0.3">
      <c r="B12" s="129" t="s">
        <v>55</v>
      </c>
      <c r="C12" s="215" t="s">
        <v>731</v>
      </c>
      <c r="D12" s="678"/>
      <c r="E12" s="671"/>
      <c r="F12" s="672"/>
      <c r="G12" s="670">
        <v>2</v>
      </c>
      <c r="H12" s="671"/>
      <c r="I12" s="672"/>
      <c r="J12" s="670"/>
      <c r="K12" s="671"/>
      <c r="L12" s="672"/>
    </row>
    <row r="13" spans="2:24" s="23" customFormat="1" ht="24.95" customHeight="1" x14ac:dyDescent="0.3">
      <c r="B13" s="129" t="s">
        <v>56</v>
      </c>
      <c r="C13" s="215" t="s">
        <v>779</v>
      </c>
      <c r="D13" s="678">
        <v>1</v>
      </c>
      <c r="E13" s="671"/>
      <c r="F13" s="672"/>
      <c r="G13" s="305"/>
      <c r="H13" s="415"/>
      <c r="I13" s="304"/>
      <c r="J13" s="305"/>
      <c r="K13" s="303"/>
      <c r="L13" s="304"/>
    </row>
    <row r="14" spans="2:24" s="23" customFormat="1" ht="24.95" customHeight="1" x14ac:dyDescent="0.3">
      <c r="B14" s="129" t="s">
        <v>264</v>
      </c>
      <c r="C14" s="215"/>
      <c r="D14" s="678"/>
      <c r="E14" s="671"/>
      <c r="F14" s="672"/>
      <c r="G14" s="670"/>
      <c r="H14" s="671"/>
      <c r="I14" s="672"/>
      <c r="J14" s="670"/>
      <c r="K14" s="671"/>
      <c r="L14" s="672"/>
    </row>
    <row r="15" spans="2:24" s="23" customFormat="1" ht="18.75" x14ac:dyDescent="0.3">
      <c r="B15" s="130"/>
      <c r="C15" s="216"/>
      <c r="D15" s="306"/>
      <c r="E15" s="307"/>
      <c r="F15" s="308"/>
      <c r="G15" s="306"/>
      <c r="H15" s="416"/>
      <c r="I15" s="308"/>
      <c r="J15" s="309"/>
      <c r="K15" s="307"/>
      <c r="L15" s="308"/>
    </row>
    <row r="16" spans="2:24" s="23" customFormat="1" ht="24.95" customHeight="1" x14ac:dyDescent="0.3">
      <c r="B16" s="129"/>
      <c r="C16" s="214" t="s">
        <v>19</v>
      </c>
      <c r="D16" s="677">
        <v>0</v>
      </c>
      <c r="E16" s="674"/>
      <c r="F16" s="675"/>
      <c r="G16" s="673">
        <v>5</v>
      </c>
      <c r="H16" s="674"/>
      <c r="I16" s="675"/>
      <c r="J16" s="673"/>
      <c r="K16" s="674"/>
      <c r="L16" s="675"/>
    </row>
    <row r="17" spans="2:14" s="23" customFormat="1" ht="24.95" customHeight="1" x14ac:dyDescent="0.3">
      <c r="B17" s="129" t="s">
        <v>53</v>
      </c>
      <c r="C17" s="217" t="s">
        <v>732</v>
      </c>
      <c r="D17" s="678">
        <v>0</v>
      </c>
      <c r="E17" s="671"/>
      <c r="F17" s="672"/>
      <c r="G17" s="670"/>
      <c r="H17" s="671"/>
      <c r="I17" s="672"/>
      <c r="J17" s="670"/>
      <c r="K17" s="671"/>
      <c r="L17" s="672"/>
    </row>
    <row r="18" spans="2:14" s="23" customFormat="1" ht="24.95" customHeight="1" x14ac:dyDescent="0.3">
      <c r="B18" s="129" t="s">
        <v>54</v>
      </c>
      <c r="C18" s="217" t="s">
        <v>733</v>
      </c>
      <c r="D18" s="678">
        <v>0</v>
      </c>
      <c r="E18" s="671"/>
      <c r="F18" s="672"/>
      <c r="G18" s="670"/>
      <c r="H18" s="671"/>
      <c r="I18" s="672"/>
      <c r="J18" s="670"/>
      <c r="K18" s="671"/>
      <c r="L18" s="672"/>
    </row>
    <row r="19" spans="2:14" s="23" customFormat="1" ht="24.95" customHeight="1" x14ac:dyDescent="0.3">
      <c r="B19" s="131" t="s">
        <v>55</v>
      </c>
      <c r="C19" s="218" t="s">
        <v>734</v>
      </c>
      <c r="D19" s="678"/>
      <c r="E19" s="671"/>
      <c r="F19" s="672"/>
      <c r="G19" s="691">
        <v>5</v>
      </c>
      <c r="H19" s="692"/>
      <c r="I19" s="693"/>
      <c r="J19" s="305"/>
      <c r="K19" s="303"/>
      <c r="L19" s="304"/>
    </row>
    <row r="20" spans="2:14" s="23" customFormat="1" ht="24.95" customHeight="1" x14ac:dyDescent="0.3">
      <c r="B20" s="131" t="s">
        <v>56</v>
      </c>
      <c r="C20" s="218" t="s">
        <v>735</v>
      </c>
      <c r="D20" s="678"/>
      <c r="E20" s="671"/>
      <c r="F20" s="672"/>
      <c r="G20" s="670"/>
      <c r="H20" s="671"/>
      <c r="I20" s="672"/>
      <c r="J20" s="670"/>
      <c r="K20" s="671"/>
      <c r="L20" s="672"/>
    </row>
    <row r="21" spans="2:14" s="23" customFormat="1" ht="24.95" customHeight="1" thickBot="1" x14ac:dyDescent="0.35">
      <c r="B21" s="129" t="s">
        <v>264</v>
      </c>
      <c r="C21" s="215"/>
      <c r="D21" s="667"/>
      <c r="E21" s="668"/>
      <c r="F21" s="669"/>
      <c r="G21" s="670"/>
      <c r="H21" s="671"/>
      <c r="I21" s="672"/>
      <c r="J21" s="670"/>
      <c r="K21" s="671"/>
      <c r="L21" s="672"/>
    </row>
    <row r="22" spans="2:14" s="16" customFormat="1" ht="36.75" customHeight="1" thickBot="1" x14ac:dyDescent="0.35">
      <c r="B22" s="694"/>
      <c r="C22" s="696" t="s">
        <v>825</v>
      </c>
      <c r="D22" s="208" t="s">
        <v>241</v>
      </c>
      <c r="E22" s="209" t="s">
        <v>239</v>
      </c>
      <c r="F22" s="210" t="s">
        <v>240</v>
      </c>
      <c r="G22" s="211" t="s">
        <v>241</v>
      </c>
      <c r="H22" s="209" t="s">
        <v>239</v>
      </c>
      <c r="I22" s="212" t="s">
        <v>240</v>
      </c>
      <c r="J22" s="208" t="s">
        <v>241</v>
      </c>
      <c r="K22" s="209" t="s">
        <v>239</v>
      </c>
      <c r="L22" s="212" t="s">
        <v>240</v>
      </c>
    </row>
    <row r="23" spans="2:14" s="16" customFormat="1" ht="36.75" customHeight="1" thickBot="1" x14ac:dyDescent="0.35">
      <c r="B23" s="695"/>
      <c r="C23" s="697"/>
      <c r="D23" s="310">
        <v>187</v>
      </c>
      <c r="E23" s="311">
        <v>40</v>
      </c>
      <c r="F23" s="311">
        <v>147</v>
      </c>
      <c r="G23" s="312">
        <v>37</v>
      </c>
      <c r="H23" s="417">
        <v>10</v>
      </c>
      <c r="I23" s="313">
        <v>27</v>
      </c>
      <c r="J23" s="310"/>
      <c r="K23" s="311"/>
      <c r="L23" s="313"/>
    </row>
    <row r="24" spans="2:14" s="23" customFormat="1" ht="18.75" x14ac:dyDescent="0.3">
      <c r="B24" s="30"/>
      <c r="C24" s="31"/>
      <c r="H24" s="24"/>
    </row>
    <row r="25" spans="2:14" s="23" customFormat="1" ht="18.75" x14ac:dyDescent="0.3">
      <c r="H25" s="24"/>
    </row>
    <row r="26" spans="2:14" s="23" customFormat="1" ht="18.75" x14ac:dyDescent="0.3">
      <c r="C26" s="23" t="s">
        <v>214</v>
      </c>
      <c r="H26" s="24"/>
    </row>
    <row r="27" spans="2:14" s="23" customFormat="1" ht="18.75" x14ac:dyDescent="0.3">
      <c r="C27" s="23" t="s">
        <v>571</v>
      </c>
      <c r="H27" s="24"/>
    </row>
    <row r="28" spans="2:14" s="23" customFormat="1" ht="18.75" x14ac:dyDescent="0.3">
      <c r="H28" s="24"/>
    </row>
    <row r="29" spans="2:14" s="23" customFormat="1" ht="18.75" customHeight="1" x14ac:dyDescent="0.3">
      <c r="H29" s="24"/>
    </row>
    <row r="30" spans="2:14" s="23" customFormat="1" ht="18.75" x14ac:dyDescent="0.3">
      <c r="H30" s="24"/>
      <c r="M30" s="690"/>
      <c r="N30" s="690"/>
    </row>
    <row r="31" spans="2:14" ht="18.75" x14ac:dyDescent="0.3">
      <c r="D31" s="127"/>
      <c r="E31" s="127"/>
      <c r="F31" s="127"/>
      <c r="G31" s="127"/>
      <c r="H31" s="24"/>
      <c r="I31" s="127"/>
      <c r="J31" s="127"/>
      <c r="K31" s="127"/>
      <c r="L31" s="127"/>
    </row>
  </sheetData>
  <mergeCells count="55">
    <mergeCell ref="W6:W7"/>
    <mergeCell ref="X6:X7"/>
    <mergeCell ref="B22:B23"/>
    <mergeCell ref="C22:C23"/>
    <mergeCell ref="O6:O7"/>
    <mergeCell ref="P6:P7"/>
    <mergeCell ref="Q6:Q7"/>
    <mergeCell ref="R6:R7"/>
    <mergeCell ref="S6:S7"/>
    <mergeCell ref="T6:T7"/>
    <mergeCell ref="D8:F8"/>
    <mergeCell ref="D9:F9"/>
    <mergeCell ref="D10:F10"/>
    <mergeCell ref="D11:F11"/>
    <mergeCell ref="D12:F12"/>
    <mergeCell ref="D14:F14"/>
    <mergeCell ref="M30:N30"/>
    <mergeCell ref="G6:I7"/>
    <mergeCell ref="J6:L7"/>
    <mergeCell ref="U6:U7"/>
    <mergeCell ref="G11:I11"/>
    <mergeCell ref="G12:I12"/>
    <mergeCell ref="G14:I14"/>
    <mergeCell ref="J11:L11"/>
    <mergeCell ref="J12:L12"/>
    <mergeCell ref="G19:I19"/>
    <mergeCell ref="V6:V7"/>
    <mergeCell ref="G8:I8"/>
    <mergeCell ref="J8:L8"/>
    <mergeCell ref="G9:I9"/>
    <mergeCell ref="G10:I10"/>
    <mergeCell ref="J9:L9"/>
    <mergeCell ref="J10:L10"/>
    <mergeCell ref="B4:L4"/>
    <mergeCell ref="D16:F16"/>
    <mergeCell ref="D17:F17"/>
    <mergeCell ref="D18:F18"/>
    <mergeCell ref="D20:F20"/>
    <mergeCell ref="G16:I16"/>
    <mergeCell ref="G17:I17"/>
    <mergeCell ref="G18:I18"/>
    <mergeCell ref="G20:I20"/>
    <mergeCell ref="B6:B7"/>
    <mergeCell ref="C6:C7"/>
    <mergeCell ref="D6:F7"/>
    <mergeCell ref="J14:L14"/>
    <mergeCell ref="D19:F19"/>
    <mergeCell ref="D13:F13"/>
    <mergeCell ref="D21:F21"/>
    <mergeCell ref="G21:I21"/>
    <mergeCell ref="J21:L21"/>
    <mergeCell ref="J16:L16"/>
    <mergeCell ref="J17:L17"/>
    <mergeCell ref="J18:L18"/>
    <mergeCell ref="J20:L20"/>
  </mergeCells>
  <pageMargins left="0.47244094488188981" right="0.39370078740157483" top="0.98425196850393704" bottom="0.98425196850393704" header="0.51181102362204722" footer="0.51181102362204722"/>
  <pageSetup scale="6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92D050"/>
  </sheetPr>
  <dimension ref="B1:J31"/>
  <sheetViews>
    <sheetView showGridLines="0" zoomScaleNormal="100" zoomScaleSheetLayoutView="86" workbookViewId="0">
      <selection activeCell="H21" sqref="H21"/>
    </sheetView>
  </sheetViews>
  <sheetFormatPr defaultRowHeight="12.75" x14ac:dyDescent="0.2"/>
  <cols>
    <col min="1" max="1" width="3.42578125" customWidth="1"/>
    <col min="2" max="2" width="18.140625" customWidth="1"/>
    <col min="3" max="3" width="33.5703125" customWidth="1"/>
    <col min="4" max="4" width="19.140625" customWidth="1"/>
    <col min="5" max="5" width="20.7109375" customWidth="1"/>
    <col min="6" max="6" width="18.28515625" customWidth="1"/>
    <col min="7" max="7" width="18.85546875" customWidth="1"/>
    <col min="258" max="258" width="19.7109375" customWidth="1"/>
    <col min="259" max="259" width="20.7109375" customWidth="1"/>
    <col min="260" max="260" width="19.140625" customWidth="1"/>
    <col min="261" max="261" width="20.7109375" customWidth="1"/>
    <col min="262" max="262" width="18.28515625" customWidth="1"/>
    <col min="263" max="263" width="18.85546875" customWidth="1"/>
    <col min="514" max="514" width="19.7109375" customWidth="1"/>
    <col min="515" max="515" width="20.7109375" customWidth="1"/>
    <col min="516" max="516" width="19.140625" customWidth="1"/>
    <col min="517" max="517" width="20.7109375" customWidth="1"/>
    <col min="518" max="518" width="18.28515625" customWidth="1"/>
    <col min="519" max="519" width="18.85546875" customWidth="1"/>
    <col min="770" max="770" width="19.7109375" customWidth="1"/>
    <col min="771" max="771" width="20.7109375" customWidth="1"/>
    <col min="772" max="772" width="19.140625" customWidth="1"/>
    <col min="773" max="773" width="20.7109375" customWidth="1"/>
    <col min="774" max="774" width="18.28515625" customWidth="1"/>
    <col min="775" max="775" width="18.85546875" customWidth="1"/>
    <col min="1026" max="1026" width="19.7109375" customWidth="1"/>
    <col min="1027" max="1027" width="20.7109375" customWidth="1"/>
    <col min="1028" max="1028" width="19.140625" customWidth="1"/>
    <col min="1029" max="1029" width="20.7109375" customWidth="1"/>
    <col min="1030" max="1030" width="18.28515625" customWidth="1"/>
    <col min="1031" max="1031" width="18.85546875" customWidth="1"/>
    <col min="1282" max="1282" width="19.7109375" customWidth="1"/>
    <col min="1283" max="1283" width="20.7109375" customWidth="1"/>
    <col min="1284" max="1284" width="19.140625" customWidth="1"/>
    <col min="1285" max="1285" width="20.7109375" customWidth="1"/>
    <col min="1286" max="1286" width="18.28515625" customWidth="1"/>
    <col min="1287" max="1287" width="18.85546875" customWidth="1"/>
    <col min="1538" max="1538" width="19.7109375" customWidth="1"/>
    <col min="1539" max="1539" width="20.7109375" customWidth="1"/>
    <col min="1540" max="1540" width="19.140625" customWidth="1"/>
    <col min="1541" max="1541" width="20.7109375" customWidth="1"/>
    <col min="1542" max="1542" width="18.28515625" customWidth="1"/>
    <col min="1543" max="1543" width="18.85546875" customWidth="1"/>
    <col min="1794" max="1794" width="19.7109375" customWidth="1"/>
    <col min="1795" max="1795" width="20.7109375" customWidth="1"/>
    <col min="1796" max="1796" width="19.140625" customWidth="1"/>
    <col min="1797" max="1797" width="20.7109375" customWidth="1"/>
    <col min="1798" max="1798" width="18.28515625" customWidth="1"/>
    <col min="1799" max="1799" width="18.85546875" customWidth="1"/>
    <col min="2050" max="2050" width="19.7109375" customWidth="1"/>
    <col min="2051" max="2051" width="20.7109375" customWidth="1"/>
    <col min="2052" max="2052" width="19.140625" customWidth="1"/>
    <col min="2053" max="2053" width="20.7109375" customWidth="1"/>
    <col min="2054" max="2054" width="18.28515625" customWidth="1"/>
    <col min="2055" max="2055" width="18.85546875" customWidth="1"/>
    <col min="2306" max="2306" width="19.7109375" customWidth="1"/>
    <col min="2307" max="2307" width="20.7109375" customWidth="1"/>
    <col min="2308" max="2308" width="19.140625" customWidth="1"/>
    <col min="2309" max="2309" width="20.7109375" customWidth="1"/>
    <col min="2310" max="2310" width="18.28515625" customWidth="1"/>
    <col min="2311" max="2311" width="18.85546875" customWidth="1"/>
    <col min="2562" max="2562" width="19.7109375" customWidth="1"/>
    <col min="2563" max="2563" width="20.7109375" customWidth="1"/>
    <col min="2564" max="2564" width="19.140625" customWidth="1"/>
    <col min="2565" max="2565" width="20.7109375" customWidth="1"/>
    <col min="2566" max="2566" width="18.28515625" customWidth="1"/>
    <col min="2567" max="2567" width="18.85546875" customWidth="1"/>
    <col min="2818" max="2818" width="19.7109375" customWidth="1"/>
    <col min="2819" max="2819" width="20.7109375" customWidth="1"/>
    <col min="2820" max="2820" width="19.140625" customWidth="1"/>
    <col min="2821" max="2821" width="20.7109375" customWidth="1"/>
    <col min="2822" max="2822" width="18.28515625" customWidth="1"/>
    <col min="2823" max="2823" width="18.85546875" customWidth="1"/>
    <col min="3074" max="3074" width="19.7109375" customWidth="1"/>
    <col min="3075" max="3075" width="20.7109375" customWidth="1"/>
    <col min="3076" max="3076" width="19.140625" customWidth="1"/>
    <col min="3077" max="3077" width="20.7109375" customWidth="1"/>
    <col min="3078" max="3078" width="18.28515625" customWidth="1"/>
    <col min="3079" max="3079" width="18.85546875" customWidth="1"/>
    <col min="3330" max="3330" width="19.7109375" customWidth="1"/>
    <col min="3331" max="3331" width="20.7109375" customWidth="1"/>
    <col min="3332" max="3332" width="19.140625" customWidth="1"/>
    <col min="3333" max="3333" width="20.7109375" customWidth="1"/>
    <col min="3334" max="3334" width="18.28515625" customWidth="1"/>
    <col min="3335" max="3335" width="18.85546875" customWidth="1"/>
    <col min="3586" max="3586" width="19.7109375" customWidth="1"/>
    <col min="3587" max="3587" width="20.7109375" customWidth="1"/>
    <col min="3588" max="3588" width="19.140625" customWidth="1"/>
    <col min="3589" max="3589" width="20.7109375" customWidth="1"/>
    <col min="3590" max="3590" width="18.28515625" customWidth="1"/>
    <col min="3591" max="3591" width="18.85546875" customWidth="1"/>
    <col min="3842" max="3842" width="19.7109375" customWidth="1"/>
    <col min="3843" max="3843" width="20.7109375" customWidth="1"/>
    <col min="3844" max="3844" width="19.140625" customWidth="1"/>
    <col min="3845" max="3845" width="20.7109375" customWidth="1"/>
    <col min="3846" max="3846" width="18.28515625" customWidth="1"/>
    <col min="3847" max="3847" width="18.85546875" customWidth="1"/>
    <col min="4098" max="4098" width="19.7109375" customWidth="1"/>
    <col min="4099" max="4099" width="20.7109375" customWidth="1"/>
    <col min="4100" max="4100" width="19.140625" customWidth="1"/>
    <col min="4101" max="4101" width="20.7109375" customWidth="1"/>
    <col min="4102" max="4102" width="18.28515625" customWidth="1"/>
    <col min="4103" max="4103" width="18.85546875" customWidth="1"/>
    <col min="4354" max="4354" width="19.7109375" customWidth="1"/>
    <col min="4355" max="4355" width="20.7109375" customWidth="1"/>
    <col min="4356" max="4356" width="19.140625" customWidth="1"/>
    <col min="4357" max="4357" width="20.7109375" customWidth="1"/>
    <col min="4358" max="4358" width="18.28515625" customWidth="1"/>
    <col min="4359" max="4359" width="18.85546875" customWidth="1"/>
    <col min="4610" max="4610" width="19.7109375" customWidth="1"/>
    <col min="4611" max="4611" width="20.7109375" customWidth="1"/>
    <col min="4612" max="4612" width="19.140625" customWidth="1"/>
    <col min="4613" max="4613" width="20.7109375" customWidth="1"/>
    <col min="4614" max="4614" width="18.28515625" customWidth="1"/>
    <col min="4615" max="4615" width="18.85546875" customWidth="1"/>
    <col min="4866" max="4866" width="19.7109375" customWidth="1"/>
    <col min="4867" max="4867" width="20.7109375" customWidth="1"/>
    <col min="4868" max="4868" width="19.140625" customWidth="1"/>
    <col min="4869" max="4869" width="20.7109375" customWidth="1"/>
    <col min="4870" max="4870" width="18.28515625" customWidth="1"/>
    <col min="4871" max="4871" width="18.85546875" customWidth="1"/>
    <col min="5122" max="5122" width="19.7109375" customWidth="1"/>
    <col min="5123" max="5123" width="20.7109375" customWidth="1"/>
    <col min="5124" max="5124" width="19.140625" customWidth="1"/>
    <col min="5125" max="5125" width="20.7109375" customWidth="1"/>
    <col min="5126" max="5126" width="18.28515625" customWidth="1"/>
    <col min="5127" max="5127" width="18.85546875" customWidth="1"/>
    <col min="5378" max="5378" width="19.7109375" customWidth="1"/>
    <col min="5379" max="5379" width="20.7109375" customWidth="1"/>
    <col min="5380" max="5380" width="19.140625" customWidth="1"/>
    <col min="5381" max="5381" width="20.7109375" customWidth="1"/>
    <col min="5382" max="5382" width="18.28515625" customWidth="1"/>
    <col min="5383" max="5383" width="18.85546875" customWidth="1"/>
    <col min="5634" max="5634" width="19.7109375" customWidth="1"/>
    <col min="5635" max="5635" width="20.7109375" customWidth="1"/>
    <col min="5636" max="5636" width="19.140625" customWidth="1"/>
    <col min="5637" max="5637" width="20.7109375" customWidth="1"/>
    <col min="5638" max="5638" width="18.28515625" customWidth="1"/>
    <col min="5639" max="5639" width="18.85546875" customWidth="1"/>
    <col min="5890" max="5890" width="19.7109375" customWidth="1"/>
    <col min="5891" max="5891" width="20.7109375" customWidth="1"/>
    <col min="5892" max="5892" width="19.140625" customWidth="1"/>
    <col min="5893" max="5893" width="20.7109375" customWidth="1"/>
    <col min="5894" max="5894" width="18.28515625" customWidth="1"/>
    <col min="5895" max="5895" width="18.85546875" customWidth="1"/>
    <col min="6146" max="6146" width="19.7109375" customWidth="1"/>
    <col min="6147" max="6147" width="20.7109375" customWidth="1"/>
    <col min="6148" max="6148" width="19.140625" customWidth="1"/>
    <col min="6149" max="6149" width="20.7109375" customWidth="1"/>
    <col min="6150" max="6150" width="18.28515625" customWidth="1"/>
    <col min="6151" max="6151" width="18.85546875" customWidth="1"/>
    <col min="6402" max="6402" width="19.7109375" customWidth="1"/>
    <col min="6403" max="6403" width="20.7109375" customWidth="1"/>
    <col min="6404" max="6404" width="19.140625" customWidth="1"/>
    <col min="6405" max="6405" width="20.7109375" customWidth="1"/>
    <col min="6406" max="6406" width="18.28515625" customWidth="1"/>
    <col min="6407" max="6407" width="18.85546875" customWidth="1"/>
    <col min="6658" max="6658" width="19.7109375" customWidth="1"/>
    <col min="6659" max="6659" width="20.7109375" customWidth="1"/>
    <col min="6660" max="6660" width="19.140625" customWidth="1"/>
    <col min="6661" max="6661" width="20.7109375" customWidth="1"/>
    <col min="6662" max="6662" width="18.28515625" customWidth="1"/>
    <col min="6663" max="6663" width="18.85546875" customWidth="1"/>
    <col min="6914" max="6914" width="19.7109375" customWidth="1"/>
    <col min="6915" max="6915" width="20.7109375" customWidth="1"/>
    <col min="6916" max="6916" width="19.140625" customWidth="1"/>
    <col min="6917" max="6917" width="20.7109375" customWidth="1"/>
    <col min="6918" max="6918" width="18.28515625" customWidth="1"/>
    <col min="6919" max="6919" width="18.85546875" customWidth="1"/>
    <col min="7170" max="7170" width="19.7109375" customWidth="1"/>
    <col min="7171" max="7171" width="20.7109375" customWidth="1"/>
    <col min="7172" max="7172" width="19.140625" customWidth="1"/>
    <col min="7173" max="7173" width="20.7109375" customWidth="1"/>
    <col min="7174" max="7174" width="18.28515625" customWidth="1"/>
    <col min="7175" max="7175" width="18.85546875" customWidth="1"/>
    <col min="7426" max="7426" width="19.7109375" customWidth="1"/>
    <col min="7427" max="7427" width="20.7109375" customWidth="1"/>
    <col min="7428" max="7428" width="19.140625" customWidth="1"/>
    <col min="7429" max="7429" width="20.7109375" customWidth="1"/>
    <col min="7430" max="7430" width="18.28515625" customWidth="1"/>
    <col min="7431" max="7431" width="18.85546875" customWidth="1"/>
    <col min="7682" max="7682" width="19.7109375" customWidth="1"/>
    <col min="7683" max="7683" width="20.7109375" customWidth="1"/>
    <col min="7684" max="7684" width="19.140625" customWidth="1"/>
    <col min="7685" max="7685" width="20.7109375" customWidth="1"/>
    <col min="7686" max="7686" width="18.28515625" customWidth="1"/>
    <col min="7687" max="7687" width="18.85546875" customWidth="1"/>
    <col min="7938" max="7938" width="19.7109375" customWidth="1"/>
    <col min="7939" max="7939" width="20.7109375" customWidth="1"/>
    <col min="7940" max="7940" width="19.140625" customWidth="1"/>
    <col min="7941" max="7941" width="20.7109375" customWidth="1"/>
    <col min="7942" max="7942" width="18.28515625" customWidth="1"/>
    <col min="7943" max="7943" width="18.85546875" customWidth="1"/>
    <col min="8194" max="8194" width="19.7109375" customWidth="1"/>
    <col min="8195" max="8195" width="20.7109375" customWidth="1"/>
    <col min="8196" max="8196" width="19.140625" customWidth="1"/>
    <col min="8197" max="8197" width="20.7109375" customWidth="1"/>
    <col min="8198" max="8198" width="18.28515625" customWidth="1"/>
    <col min="8199" max="8199" width="18.85546875" customWidth="1"/>
    <col min="8450" max="8450" width="19.7109375" customWidth="1"/>
    <col min="8451" max="8451" width="20.7109375" customWidth="1"/>
    <col min="8452" max="8452" width="19.140625" customWidth="1"/>
    <col min="8453" max="8453" width="20.7109375" customWidth="1"/>
    <col min="8454" max="8454" width="18.28515625" customWidth="1"/>
    <col min="8455" max="8455" width="18.85546875" customWidth="1"/>
    <col min="8706" max="8706" width="19.7109375" customWidth="1"/>
    <col min="8707" max="8707" width="20.7109375" customWidth="1"/>
    <col min="8708" max="8708" width="19.140625" customWidth="1"/>
    <col min="8709" max="8709" width="20.7109375" customWidth="1"/>
    <col min="8710" max="8710" width="18.28515625" customWidth="1"/>
    <col min="8711" max="8711" width="18.85546875" customWidth="1"/>
    <col min="8962" max="8962" width="19.7109375" customWidth="1"/>
    <col min="8963" max="8963" width="20.7109375" customWidth="1"/>
    <col min="8964" max="8964" width="19.140625" customWidth="1"/>
    <col min="8965" max="8965" width="20.7109375" customWidth="1"/>
    <col min="8966" max="8966" width="18.28515625" customWidth="1"/>
    <col min="8967" max="8967" width="18.85546875" customWidth="1"/>
    <col min="9218" max="9218" width="19.7109375" customWidth="1"/>
    <col min="9219" max="9219" width="20.7109375" customWidth="1"/>
    <col min="9220" max="9220" width="19.140625" customWidth="1"/>
    <col min="9221" max="9221" width="20.7109375" customWidth="1"/>
    <col min="9222" max="9222" width="18.28515625" customWidth="1"/>
    <col min="9223" max="9223" width="18.85546875" customWidth="1"/>
    <col min="9474" max="9474" width="19.7109375" customWidth="1"/>
    <col min="9475" max="9475" width="20.7109375" customWidth="1"/>
    <col min="9476" max="9476" width="19.140625" customWidth="1"/>
    <col min="9477" max="9477" width="20.7109375" customWidth="1"/>
    <col min="9478" max="9478" width="18.28515625" customWidth="1"/>
    <col min="9479" max="9479" width="18.85546875" customWidth="1"/>
    <col min="9730" max="9730" width="19.7109375" customWidth="1"/>
    <col min="9731" max="9731" width="20.7109375" customWidth="1"/>
    <col min="9732" max="9732" width="19.140625" customWidth="1"/>
    <col min="9733" max="9733" width="20.7109375" customWidth="1"/>
    <col min="9734" max="9734" width="18.28515625" customWidth="1"/>
    <col min="9735" max="9735" width="18.85546875" customWidth="1"/>
    <col min="9986" max="9986" width="19.7109375" customWidth="1"/>
    <col min="9987" max="9987" width="20.7109375" customWidth="1"/>
    <col min="9988" max="9988" width="19.140625" customWidth="1"/>
    <col min="9989" max="9989" width="20.7109375" customWidth="1"/>
    <col min="9990" max="9990" width="18.28515625" customWidth="1"/>
    <col min="9991" max="9991" width="18.85546875" customWidth="1"/>
    <col min="10242" max="10242" width="19.7109375" customWidth="1"/>
    <col min="10243" max="10243" width="20.7109375" customWidth="1"/>
    <col min="10244" max="10244" width="19.140625" customWidth="1"/>
    <col min="10245" max="10245" width="20.7109375" customWidth="1"/>
    <col min="10246" max="10246" width="18.28515625" customWidth="1"/>
    <col min="10247" max="10247" width="18.85546875" customWidth="1"/>
    <col min="10498" max="10498" width="19.7109375" customWidth="1"/>
    <col min="10499" max="10499" width="20.7109375" customWidth="1"/>
    <col min="10500" max="10500" width="19.140625" customWidth="1"/>
    <col min="10501" max="10501" width="20.7109375" customWidth="1"/>
    <col min="10502" max="10502" width="18.28515625" customWidth="1"/>
    <col min="10503" max="10503" width="18.85546875" customWidth="1"/>
    <col min="10754" max="10754" width="19.7109375" customWidth="1"/>
    <col min="10755" max="10755" width="20.7109375" customWidth="1"/>
    <col min="10756" max="10756" width="19.140625" customWidth="1"/>
    <col min="10757" max="10757" width="20.7109375" customWidth="1"/>
    <col min="10758" max="10758" width="18.28515625" customWidth="1"/>
    <col min="10759" max="10759" width="18.85546875" customWidth="1"/>
    <col min="11010" max="11010" width="19.7109375" customWidth="1"/>
    <col min="11011" max="11011" width="20.7109375" customWidth="1"/>
    <col min="11012" max="11012" width="19.140625" customWidth="1"/>
    <col min="11013" max="11013" width="20.7109375" customWidth="1"/>
    <col min="11014" max="11014" width="18.28515625" customWidth="1"/>
    <col min="11015" max="11015" width="18.85546875" customWidth="1"/>
    <col min="11266" max="11266" width="19.7109375" customWidth="1"/>
    <col min="11267" max="11267" width="20.7109375" customWidth="1"/>
    <col min="11268" max="11268" width="19.140625" customWidth="1"/>
    <col min="11269" max="11269" width="20.7109375" customWidth="1"/>
    <col min="11270" max="11270" width="18.28515625" customWidth="1"/>
    <col min="11271" max="11271" width="18.85546875" customWidth="1"/>
    <col min="11522" max="11522" width="19.7109375" customWidth="1"/>
    <col min="11523" max="11523" width="20.7109375" customWidth="1"/>
    <col min="11524" max="11524" width="19.140625" customWidth="1"/>
    <col min="11525" max="11525" width="20.7109375" customWidth="1"/>
    <col min="11526" max="11526" width="18.28515625" customWidth="1"/>
    <col min="11527" max="11527" width="18.85546875" customWidth="1"/>
    <col min="11778" max="11778" width="19.7109375" customWidth="1"/>
    <col min="11779" max="11779" width="20.7109375" customWidth="1"/>
    <col min="11780" max="11780" width="19.140625" customWidth="1"/>
    <col min="11781" max="11781" width="20.7109375" customWidth="1"/>
    <col min="11782" max="11782" width="18.28515625" customWidth="1"/>
    <col min="11783" max="11783" width="18.85546875" customWidth="1"/>
    <col min="12034" max="12034" width="19.7109375" customWidth="1"/>
    <col min="12035" max="12035" width="20.7109375" customWidth="1"/>
    <col min="12036" max="12036" width="19.140625" customWidth="1"/>
    <col min="12037" max="12037" width="20.7109375" customWidth="1"/>
    <col min="12038" max="12038" width="18.28515625" customWidth="1"/>
    <col min="12039" max="12039" width="18.85546875" customWidth="1"/>
    <col min="12290" max="12290" width="19.7109375" customWidth="1"/>
    <col min="12291" max="12291" width="20.7109375" customWidth="1"/>
    <col min="12292" max="12292" width="19.140625" customWidth="1"/>
    <col min="12293" max="12293" width="20.7109375" customWidth="1"/>
    <col min="12294" max="12294" width="18.28515625" customWidth="1"/>
    <col min="12295" max="12295" width="18.85546875" customWidth="1"/>
    <col min="12546" max="12546" width="19.7109375" customWidth="1"/>
    <col min="12547" max="12547" width="20.7109375" customWidth="1"/>
    <col min="12548" max="12548" width="19.140625" customWidth="1"/>
    <col min="12549" max="12549" width="20.7109375" customWidth="1"/>
    <col min="12550" max="12550" width="18.28515625" customWidth="1"/>
    <col min="12551" max="12551" width="18.85546875" customWidth="1"/>
    <col min="12802" max="12802" width="19.7109375" customWidth="1"/>
    <col min="12803" max="12803" width="20.7109375" customWidth="1"/>
    <col min="12804" max="12804" width="19.140625" customWidth="1"/>
    <col min="12805" max="12805" width="20.7109375" customWidth="1"/>
    <col min="12806" max="12806" width="18.28515625" customWidth="1"/>
    <col min="12807" max="12807" width="18.85546875" customWidth="1"/>
    <col min="13058" max="13058" width="19.7109375" customWidth="1"/>
    <col min="13059" max="13059" width="20.7109375" customWidth="1"/>
    <col min="13060" max="13060" width="19.140625" customWidth="1"/>
    <col min="13061" max="13061" width="20.7109375" customWidth="1"/>
    <col min="13062" max="13062" width="18.28515625" customWidth="1"/>
    <col min="13063" max="13063" width="18.85546875" customWidth="1"/>
    <col min="13314" max="13314" width="19.7109375" customWidth="1"/>
    <col min="13315" max="13315" width="20.7109375" customWidth="1"/>
    <col min="13316" max="13316" width="19.140625" customWidth="1"/>
    <col min="13317" max="13317" width="20.7109375" customWidth="1"/>
    <col min="13318" max="13318" width="18.28515625" customWidth="1"/>
    <col min="13319" max="13319" width="18.85546875" customWidth="1"/>
    <col min="13570" max="13570" width="19.7109375" customWidth="1"/>
    <col min="13571" max="13571" width="20.7109375" customWidth="1"/>
    <col min="13572" max="13572" width="19.140625" customWidth="1"/>
    <col min="13573" max="13573" width="20.7109375" customWidth="1"/>
    <col min="13574" max="13574" width="18.28515625" customWidth="1"/>
    <col min="13575" max="13575" width="18.85546875" customWidth="1"/>
    <col min="13826" max="13826" width="19.7109375" customWidth="1"/>
    <col min="13827" max="13827" width="20.7109375" customWidth="1"/>
    <col min="13828" max="13828" width="19.140625" customWidth="1"/>
    <col min="13829" max="13829" width="20.7109375" customWidth="1"/>
    <col min="13830" max="13830" width="18.28515625" customWidth="1"/>
    <col min="13831" max="13831" width="18.85546875" customWidth="1"/>
    <col min="14082" max="14082" width="19.7109375" customWidth="1"/>
    <col min="14083" max="14083" width="20.7109375" customWidth="1"/>
    <col min="14084" max="14084" width="19.140625" customWidth="1"/>
    <col min="14085" max="14085" width="20.7109375" customWidth="1"/>
    <col min="14086" max="14086" width="18.28515625" customWidth="1"/>
    <col min="14087" max="14087" width="18.85546875" customWidth="1"/>
    <col min="14338" max="14338" width="19.7109375" customWidth="1"/>
    <col min="14339" max="14339" width="20.7109375" customWidth="1"/>
    <col min="14340" max="14340" width="19.140625" customWidth="1"/>
    <col min="14341" max="14341" width="20.7109375" customWidth="1"/>
    <col min="14342" max="14342" width="18.28515625" customWidth="1"/>
    <col min="14343" max="14343" width="18.85546875" customWidth="1"/>
    <col min="14594" max="14594" width="19.7109375" customWidth="1"/>
    <col min="14595" max="14595" width="20.7109375" customWidth="1"/>
    <col min="14596" max="14596" width="19.140625" customWidth="1"/>
    <col min="14597" max="14597" width="20.7109375" customWidth="1"/>
    <col min="14598" max="14598" width="18.28515625" customWidth="1"/>
    <col min="14599" max="14599" width="18.85546875" customWidth="1"/>
    <col min="14850" max="14850" width="19.7109375" customWidth="1"/>
    <col min="14851" max="14851" width="20.7109375" customWidth="1"/>
    <col min="14852" max="14852" width="19.140625" customWidth="1"/>
    <col min="14853" max="14853" width="20.7109375" customWidth="1"/>
    <col min="14854" max="14854" width="18.28515625" customWidth="1"/>
    <col min="14855" max="14855" width="18.85546875" customWidth="1"/>
    <col min="15106" max="15106" width="19.7109375" customWidth="1"/>
    <col min="15107" max="15107" width="20.7109375" customWidth="1"/>
    <col min="15108" max="15108" width="19.140625" customWidth="1"/>
    <col min="15109" max="15109" width="20.7109375" customWidth="1"/>
    <col min="15110" max="15110" width="18.28515625" customWidth="1"/>
    <col min="15111" max="15111" width="18.85546875" customWidth="1"/>
    <col min="15362" max="15362" width="19.7109375" customWidth="1"/>
    <col min="15363" max="15363" width="20.7109375" customWidth="1"/>
    <col min="15364" max="15364" width="19.140625" customWidth="1"/>
    <col min="15365" max="15365" width="20.7109375" customWidth="1"/>
    <col min="15366" max="15366" width="18.28515625" customWidth="1"/>
    <col min="15367" max="15367" width="18.85546875" customWidth="1"/>
    <col min="15618" max="15618" width="19.7109375" customWidth="1"/>
    <col min="15619" max="15619" width="20.7109375" customWidth="1"/>
    <col min="15620" max="15620" width="19.140625" customWidth="1"/>
    <col min="15621" max="15621" width="20.7109375" customWidth="1"/>
    <col min="15622" max="15622" width="18.28515625" customWidth="1"/>
    <col min="15623" max="15623" width="18.85546875" customWidth="1"/>
    <col min="15874" max="15874" width="19.7109375" customWidth="1"/>
    <col min="15875" max="15875" width="20.7109375" customWidth="1"/>
    <col min="15876" max="15876" width="19.140625" customWidth="1"/>
    <col min="15877" max="15877" width="20.7109375" customWidth="1"/>
    <col min="15878" max="15878" width="18.28515625" customWidth="1"/>
    <col min="15879" max="15879" width="18.85546875" customWidth="1"/>
    <col min="16130" max="16130" width="19.7109375" customWidth="1"/>
    <col min="16131" max="16131" width="20.7109375" customWidth="1"/>
    <col min="16132" max="16132" width="19.140625" customWidth="1"/>
    <col min="16133" max="16133" width="20.7109375" customWidth="1"/>
    <col min="16134" max="16134" width="18.28515625" customWidth="1"/>
    <col min="16135" max="16135" width="18.85546875" customWidth="1"/>
  </cols>
  <sheetData>
    <row r="1" spans="2:10" ht="31.5" customHeight="1" x14ac:dyDescent="0.25">
      <c r="G1" s="142"/>
      <c r="I1" s="698" t="s">
        <v>208</v>
      </c>
      <c r="J1" s="698"/>
    </row>
    <row r="2" spans="2:10" ht="15.75" x14ac:dyDescent="0.25">
      <c r="G2" s="142"/>
    </row>
    <row r="4" spans="2:10" ht="18.75" x14ac:dyDescent="0.3">
      <c r="B4" s="701" t="s">
        <v>833</v>
      </c>
      <c r="C4" s="701"/>
      <c r="D4" s="701"/>
      <c r="E4" s="701"/>
      <c r="F4" s="701"/>
      <c r="G4" s="701"/>
    </row>
    <row r="5" spans="2:10" ht="13.5" thickBot="1" x14ac:dyDescent="0.25">
      <c r="B5" s="90"/>
      <c r="C5" s="91"/>
      <c r="D5" s="91"/>
      <c r="E5" s="91"/>
      <c r="F5" s="91"/>
      <c r="G5" s="89" t="s">
        <v>3</v>
      </c>
    </row>
    <row r="6" spans="2:10" ht="22.5" customHeight="1" thickBot="1" x14ac:dyDescent="0.25">
      <c r="B6" s="702"/>
      <c r="C6" s="703"/>
      <c r="D6" s="706" t="s">
        <v>0</v>
      </c>
      <c r="E6" s="707"/>
      <c r="F6" s="706" t="s">
        <v>46</v>
      </c>
      <c r="G6" s="707"/>
    </row>
    <row r="7" spans="2:10" ht="22.5" customHeight="1" thickBot="1" x14ac:dyDescent="0.25">
      <c r="B7" s="704"/>
      <c r="C7" s="705"/>
      <c r="D7" s="219" t="s">
        <v>220</v>
      </c>
      <c r="E7" s="220" t="s">
        <v>221</v>
      </c>
      <c r="F7" s="219" t="s">
        <v>220</v>
      </c>
      <c r="G7" s="220" t="s">
        <v>221</v>
      </c>
    </row>
    <row r="8" spans="2:10" ht="30" customHeight="1" x14ac:dyDescent="0.2">
      <c r="B8" s="708" t="s">
        <v>222</v>
      </c>
      <c r="C8" s="92" t="s">
        <v>256</v>
      </c>
      <c r="D8" s="136">
        <v>88158</v>
      </c>
      <c r="E8" s="137">
        <v>64298</v>
      </c>
      <c r="F8" s="136">
        <v>84094</v>
      </c>
      <c r="G8" s="137">
        <v>61429</v>
      </c>
    </row>
    <row r="9" spans="2:10" ht="30" customHeight="1" x14ac:dyDescent="0.2">
      <c r="B9" s="708"/>
      <c r="C9" s="135" t="s">
        <v>257</v>
      </c>
      <c r="D9" s="138">
        <v>166682</v>
      </c>
      <c r="E9" s="139">
        <v>119344</v>
      </c>
      <c r="F9" s="138">
        <v>171540</v>
      </c>
      <c r="G9" s="139">
        <v>122749</v>
      </c>
    </row>
    <row r="10" spans="2:10" ht="30" customHeight="1" thickBot="1" x14ac:dyDescent="0.25">
      <c r="B10" s="709"/>
      <c r="C10" s="93" t="s">
        <v>258</v>
      </c>
      <c r="D10" s="140"/>
      <c r="E10" s="141"/>
      <c r="F10" s="140">
        <v>97357</v>
      </c>
      <c r="G10" s="141">
        <v>70747</v>
      </c>
    </row>
    <row r="11" spans="2:10" ht="30" customHeight="1" x14ac:dyDescent="0.2">
      <c r="B11" s="699" t="s">
        <v>223</v>
      </c>
      <c r="C11" s="92" t="s">
        <v>256</v>
      </c>
      <c r="D11" s="136">
        <v>208433</v>
      </c>
      <c r="E11" s="137">
        <v>148612</v>
      </c>
      <c r="F11" s="522">
        <v>208433</v>
      </c>
      <c r="G11" s="137">
        <v>148612</v>
      </c>
    </row>
    <row r="12" spans="2:10" ht="30" customHeight="1" x14ac:dyDescent="0.2">
      <c r="B12" s="699"/>
      <c r="C12" s="135" t="s">
        <v>257</v>
      </c>
      <c r="D12" s="138">
        <v>208433</v>
      </c>
      <c r="E12" s="139">
        <v>148612</v>
      </c>
      <c r="F12" s="138">
        <v>208433</v>
      </c>
      <c r="G12" s="139">
        <v>148612</v>
      </c>
    </row>
    <row r="13" spans="2:10" ht="30" customHeight="1" thickBot="1" x14ac:dyDescent="0.25">
      <c r="B13" s="700"/>
      <c r="C13" s="93" t="s">
        <v>258</v>
      </c>
      <c r="D13" s="140"/>
      <c r="E13" s="141"/>
      <c r="F13" s="140">
        <v>208433</v>
      </c>
      <c r="G13" s="141">
        <v>148612</v>
      </c>
    </row>
    <row r="14" spans="2:10" ht="13.5" customHeight="1" x14ac:dyDescent="0.2"/>
    <row r="15" spans="2:10" x14ac:dyDescent="0.2">
      <c r="B15" s="155" t="s">
        <v>573</v>
      </c>
    </row>
    <row r="20" ht="13.5" customHeight="1" x14ac:dyDescent="0.2"/>
    <row r="25" ht="36.75" customHeight="1" x14ac:dyDescent="0.2"/>
    <row r="31" ht="18.75" customHeight="1" x14ac:dyDescent="0.2"/>
  </sheetData>
  <mergeCells count="7">
    <mergeCell ref="I1:J1"/>
    <mergeCell ref="B11:B13"/>
    <mergeCell ref="B4:G4"/>
    <mergeCell ref="B6:C7"/>
    <mergeCell ref="D6:E6"/>
    <mergeCell ref="F6:G6"/>
    <mergeCell ref="B8:B10"/>
  </mergeCells>
  <printOptions horizontalCentered="1"/>
  <pageMargins left="0.47244094488188981" right="0.39370078740157483" top="0.98425196850393704" bottom="0.98425196850393704" header="0.51181102362204722" footer="0.51181102362204722"/>
  <pageSetup scale="8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92D050"/>
    <pageSetUpPr fitToPage="1"/>
  </sheetPr>
  <dimension ref="B1:L45"/>
  <sheetViews>
    <sheetView showGridLines="0" zoomScale="85" zoomScaleNormal="85" workbookViewId="0">
      <selection activeCell="H15" sqref="H15"/>
    </sheetView>
  </sheetViews>
  <sheetFormatPr defaultRowHeight="15.75" x14ac:dyDescent="0.25"/>
  <cols>
    <col min="1" max="1" width="2.7109375" style="8" customWidth="1"/>
    <col min="2" max="2" width="39" style="8" customWidth="1"/>
    <col min="3" max="3" width="20.85546875" style="8" customWidth="1"/>
    <col min="4" max="9" width="30.140625" style="8" customWidth="1"/>
    <col min="10" max="10" width="18.85546875" style="8" customWidth="1"/>
    <col min="11" max="11" width="15.5703125" style="8" customWidth="1"/>
    <col min="12" max="258" width="9.140625" style="8"/>
    <col min="259" max="259" width="6.7109375" style="8" customWidth="1"/>
    <col min="260" max="265" width="30.140625" style="8" customWidth="1"/>
    <col min="266" max="266" width="18.85546875" style="8" customWidth="1"/>
    <col min="267" max="267" width="15.5703125" style="8" customWidth="1"/>
    <col min="268" max="514" width="9.140625" style="8"/>
    <col min="515" max="515" width="6.7109375" style="8" customWidth="1"/>
    <col min="516" max="521" width="30.140625" style="8" customWidth="1"/>
    <col min="522" max="522" width="18.85546875" style="8" customWidth="1"/>
    <col min="523" max="523" width="15.5703125" style="8" customWidth="1"/>
    <col min="524" max="770" width="9.140625" style="8"/>
    <col min="771" max="771" width="6.7109375" style="8" customWidth="1"/>
    <col min="772" max="777" width="30.140625" style="8" customWidth="1"/>
    <col min="778" max="778" width="18.85546875" style="8" customWidth="1"/>
    <col min="779" max="779" width="15.5703125" style="8" customWidth="1"/>
    <col min="780" max="1026" width="9.140625" style="8"/>
    <col min="1027" max="1027" width="6.7109375" style="8" customWidth="1"/>
    <col min="1028" max="1033" width="30.140625" style="8" customWidth="1"/>
    <col min="1034" max="1034" width="18.85546875" style="8" customWidth="1"/>
    <col min="1035" max="1035" width="15.5703125" style="8" customWidth="1"/>
    <col min="1036" max="1282" width="9.140625" style="8"/>
    <col min="1283" max="1283" width="6.7109375" style="8" customWidth="1"/>
    <col min="1284" max="1289" width="30.140625" style="8" customWidth="1"/>
    <col min="1290" max="1290" width="18.85546875" style="8" customWidth="1"/>
    <col min="1291" max="1291" width="15.5703125" style="8" customWidth="1"/>
    <col min="1292" max="1538" width="9.140625" style="8"/>
    <col min="1539" max="1539" width="6.7109375" style="8" customWidth="1"/>
    <col min="1540" max="1545" width="30.140625" style="8" customWidth="1"/>
    <col min="1546" max="1546" width="18.85546875" style="8" customWidth="1"/>
    <col min="1547" max="1547" width="15.5703125" style="8" customWidth="1"/>
    <col min="1548" max="1794" width="9.140625" style="8"/>
    <col min="1795" max="1795" width="6.7109375" style="8" customWidth="1"/>
    <col min="1796" max="1801" width="30.140625" style="8" customWidth="1"/>
    <col min="1802" max="1802" width="18.85546875" style="8" customWidth="1"/>
    <col min="1803" max="1803" width="15.5703125" style="8" customWidth="1"/>
    <col min="1804" max="2050" width="9.140625" style="8"/>
    <col min="2051" max="2051" width="6.7109375" style="8" customWidth="1"/>
    <col min="2052" max="2057" width="30.140625" style="8" customWidth="1"/>
    <col min="2058" max="2058" width="18.85546875" style="8" customWidth="1"/>
    <col min="2059" max="2059" width="15.5703125" style="8" customWidth="1"/>
    <col min="2060" max="2306" width="9.140625" style="8"/>
    <col min="2307" max="2307" width="6.7109375" style="8" customWidth="1"/>
    <col min="2308" max="2313" width="30.140625" style="8" customWidth="1"/>
    <col min="2314" max="2314" width="18.85546875" style="8" customWidth="1"/>
    <col min="2315" max="2315" width="15.5703125" style="8" customWidth="1"/>
    <col min="2316" max="2562" width="9.140625" style="8"/>
    <col min="2563" max="2563" width="6.7109375" style="8" customWidth="1"/>
    <col min="2564" max="2569" width="30.140625" style="8" customWidth="1"/>
    <col min="2570" max="2570" width="18.85546875" style="8" customWidth="1"/>
    <col min="2571" max="2571" width="15.5703125" style="8" customWidth="1"/>
    <col min="2572" max="2818" width="9.140625" style="8"/>
    <col min="2819" max="2819" width="6.7109375" style="8" customWidth="1"/>
    <col min="2820" max="2825" width="30.140625" style="8" customWidth="1"/>
    <col min="2826" max="2826" width="18.85546875" style="8" customWidth="1"/>
    <col min="2827" max="2827" width="15.5703125" style="8" customWidth="1"/>
    <col min="2828" max="3074" width="9.140625" style="8"/>
    <col min="3075" max="3075" width="6.7109375" style="8" customWidth="1"/>
    <col min="3076" max="3081" width="30.140625" style="8" customWidth="1"/>
    <col min="3082" max="3082" width="18.85546875" style="8" customWidth="1"/>
    <col min="3083" max="3083" width="15.5703125" style="8" customWidth="1"/>
    <col min="3084" max="3330" width="9.140625" style="8"/>
    <col min="3331" max="3331" width="6.7109375" style="8" customWidth="1"/>
    <col min="3332" max="3337" width="30.140625" style="8" customWidth="1"/>
    <col min="3338" max="3338" width="18.85546875" style="8" customWidth="1"/>
    <col min="3339" max="3339" width="15.5703125" style="8" customWidth="1"/>
    <col min="3340" max="3586" width="9.140625" style="8"/>
    <col min="3587" max="3587" width="6.7109375" style="8" customWidth="1"/>
    <col min="3588" max="3593" width="30.140625" style="8" customWidth="1"/>
    <col min="3594" max="3594" width="18.85546875" style="8" customWidth="1"/>
    <col min="3595" max="3595" width="15.5703125" style="8" customWidth="1"/>
    <col min="3596" max="3842" width="9.140625" style="8"/>
    <col min="3843" max="3843" width="6.7109375" style="8" customWidth="1"/>
    <col min="3844" max="3849" width="30.140625" style="8" customWidth="1"/>
    <col min="3850" max="3850" width="18.85546875" style="8" customWidth="1"/>
    <col min="3851" max="3851" width="15.5703125" style="8" customWidth="1"/>
    <col min="3852" max="4098" width="9.140625" style="8"/>
    <col min="4099" max="4099" width="6.7109375" style="8" customWidth="1"/>
    <col min="4100" max="4105" width="30.140625" style="8" customWidth="1"/>
    <col min="4106" max="4106" width="18.85546875" style="8" customWidth="1"/>
    <col min="4107" max="4107" width="15.5703125" style="8" customWidth="1"/>
    <col min="4108" max="4354" width="9.140625" style="8"/>
    <col min="4355" max="4355" width="6.7109375" style="8" customWidth="1"/>
    <col min="4356" max="4361" width="30.140625" style="8" customWidth="1"/>
    <col min="4362" max="4362" width="18.85546875" style="8" customWidth="1"/>
    <col min="4363" max="4363" width="15.5703125" style="8" customWidth="1"/>
    <col min="4364" max="4610" width="9.140625" style="8"/>
    <col min="4611" max="4611" width="6.7109375" style="8" customWidth="1"/>
    <col min="4612" max="4617" width="30.140625" style="8" customWidth="1"/>
    <col min="4618" max="4618" width="18.85546875" style="8" customWidth="1"/>
    <col min="4619" max="4619" width="15.5703125" style="8" customWidth="1"/>
    <col min="4620" max="4866" width="9.140625" style="8"/>
    <col min="4867" max="4867" width="6.7109375" style="8" customWidth="1"/>
    <col min="4868" max="4873" width="30.140625" style="8" customWidth="1"/>
    <col min="4874" max="4874" width="18.85546875" style="8" customWidth="1"/>
    <col min="4875" max="4875" width="15.5703125" style="8" customWidth="1"/>
    <col min="4876" max="5122" width="9.140625" style="8"/>
    <col min="5123" max="5123" width="6.7109375" style="8" customWidth="1"/>
    <col min="5124" max="5129" width="30.140625" style="8" customWidth="1"/>
    <col min="5130" max="5130" width="18.85546875" style="8" customWidth="1"/>
    <col min="5131" max="5131" width="15.5703125" style="8" customWidth="1"/>
    <col min="5132" max="5378" width="9.140625" style="8"/>
    <col min="5379" max="5379" width="6.7109375" style="8" customWidth="1"/>
    <col min="5380" max="5385" width="30.140625" style="8" customWidth="1"/>
    <col min="5386" max="5386" width="18.85546875" style="8" customWidth="1"/>
    <col min="5387" max="5387" width="15.5703125" style="8" customWidth="1"/>
    <col min="5388" max="5634" width="9.140625" style="8"/>
    <col min="5635" max="5635" width="6.7109375" style="8" customWidth="1"/>
    <col min="5636" max="5641" width="30.140625" style="8" customWidth="1"/>
    <col min="5642" max="5642" width="18.85546875" style="8" customWidth="1"/>
    <col min="5643" max="5643" width="15.5703125" style="8" customWidth="1"/>
    <col min="5644" max="5890" width="9.140625" style="8"/>
    <col min="5891" max="5891" width="6.7109375" style="8" customWidth="1"/>
    <col min="5892" max="5897" width="30.140625" style="8" customWidth="1"/>
    <col min="5898" max="5898" width="18.85546875" style="8" customWidth="1"/>
    <col min="5899" max="5899" width="15.5703125" style="8" customWidth="1"/>
    <col min="5900" max="6146" width="9.140625" style="8"/>
    <col min="6147" max="6147" width="6.7109375" style="8" customWidth="1"/>
    <col min="6148" max="6153" width="30.140625" style="8" customWidth="1"/>
    <col min="6154" max="6154" width="18.85546875" style="8" customWidth="1"/>
    <col min="6155" max="6155" width="15.5703125" style="8" customWidth="1"/>
    <col min="6156" max="6402" width="9.140625" style="8"/>
    <col min="6403" max="6403" width="6.7109375" style="8" customWidth="1"/>
    <col min="6404" max="6409" width="30.140625" style="8" customWidth="1"/>
    <col min="6410" max="6410" width="18.85546875" style="8" customWidth="1"/>
    <col min="6411" max="6411" width="15.5703125" style="8" customWidth="1"/>
    <col min="6412" max="6658" width="9.140625" style="8"/>
    <col min="6659" max="6659" width="6.7109375" style="8" customWidth="1"/>
    <col min="6660" max="6665" width="30.140625" style="8" customWidth="1"/>
    <col min="6666" max="6666" width="18.85546875" style="8" customWidth="1"/>
    <col min="6667" max="6667" width="15.5703125" style="8" customWidth="1"/>
    <col min="6668" max="6914" width="9.140625" style="8"/>
    <col min="6915" max="6915" width="6.7109375" style="8" customWidth="1"/>
    <col min="6916" max="6921" width="30.140625" style="8" customWidth="1"/>
    <col min="6922" max="6922" width="18.85546875" style="8" customWidth="1"/>
    <col min="6923" max="6923" width="15.5703125" style="8" customWidth="1"/>
    <col min="6924" max="7170" width="9.140625" style="8"/>
    <col min="7171" max="7171" width="6.7109375" style="8" customWidth="1"/>
    <col min="7172" max="7177" width="30.140625" style="8" customWidth="1"/>
    <col min="7178" max="7178" width="18.85546875" style="8" customWidth="1"/>
    <col min="7179" max="7179" width="15.5703125" style="8" customWidth="1"/>
    <col min="7180" max="7426" width="9.140625" style="8"/>
    <col min="7427" max="7427" width="6.7109375" style="8" customWidth="1"/>
    <col min="7428" max="7433" width="30.140625" style="8" customWidth="1"/>
    <col min="7434" max="7434" width="18.85546875" style="8" customWidth="1"/>
    <col min="7435" max="7435" width="15.5703125" style="8" customWidth="1"/>
    <col min="7436" max="7682" width="9.140625" style="8"/>
    <col min="7683" max="7683" width="6.7109375" style="8" customWidth="1"/>
    <col min="7684" max="7689" width="30.140625" style="8" customWidth="1"/>
    <col min="7690" max="7690" width="18.85546875" style="8" customWidth="1"/>
    <col min="7691" max="7691" width="15.5703125" style="8" customWidth="1"/>
    <col min="7692" max="7938" width="9.140625" style="8"/>
    <col min="7939" max="7939" width="6.7109375" style="8" customWidth="1"/>
    <col min="7940" max="7945" width="30.140625" style="8" customWidth="1"/>
    <col min="7946" max="7946" width="18.85546875" style="8" customWidth="1"/>
    <col min="7947" max="7947" width="15.5703125" style="8" customWidth="1"/>
    <col min="7948" max="8194" width="9.140625" style="8"/>
    <col min="8195" max="8195" width="6.7109375" style="8" customWidth="1"/>
    <col min="8196" max="8201" width="30.140625" style="8" customWidth="1"/>
    <col min="8202" max="8202" width="18.85546875" style="8" customWidth="1"/>
    <col min="8203" max="8203" width="15.5703125" style="8" customWidth="1"/>
    <col min="8204" max="8450" width="9.140625" style="8"/>
    <col min="8451" max="8451" width="6.7109375" style="8" customWidth="1"/>
    <col min="8452" max="8457" width="30.140625" style="8" customWidth="1"/>
    <col min="8458" max="8458" width="18.85546875" style="8" customWidth="1"/>
    <col min="8459" max="8459" width="15.5703125" style="8" customWidth="1"/>
    <col min="8460" max="8706" width="9.140625" style="8"/>
    <col min="8707" max="8707" width="6.7109375" style="8" customWidth="1"/>
    <col min="8708" max="8713" width="30.140625" style="8" customWidth="1"/>
    <col min="8714" max="8714" width="18.85546875" style="8" customWidth="1"/>
    <col min="8715" max="8715" width="15.5703125" style="8" customWidth="1"/>
    <col min="8716" max="8962" width="9.140625" style="8"/>
    <col min="8963" max="8963" width="6.7109375" style="8" customWidth="1"/>
    <col min="8964" max="8969" width="30.140625" style="8" customWidth="1"/>
    <col min="8970" max="8970" width="18.85546875" style="8" customWidth="1"/>
    <col min="8971" max="8971" width="15.5703125" style="8" customWidth="1"/>
    <col min="8972" max="9218" width="9.140625" style="8"/>
    <col min="9219" max="9219" width="6.7109375" style="8" customWidth="1"/>
    <col min="9220" max="9225" width="30.140625" style="8" customWidth="1"/>
    <col min="9226" max="9226" width="18.85546875" style="8" customWidth="1"/>
    <col min="9227" max="9227" width="15.5703125" style="8" customWidth="1"/>
    <col min="9228" max="9474" width="9.140625" style="8"/>
    <col min="9475" max="9475" width="6.7109375" style="8" customWidth="1"/>
    <col min="9476" max="9481" width="30.140625" style="8" customWidth="1"/>
    <col min="9482" max="9482" width="18.85546875" style="8" customWidth="1"/>
    <col min="9483" max="9483" width="15.5703125" style="8" customWidth="1"/>
    <col min="9484" max="9730" width="9.140625" style="8"/>
    <col min="9731" max="9731" width="6.7109375" style="8" customWidth="1"/>
    <col min="9732" max="9737" width="30.140625" style="8" customWidth="1"/>
    <col min="9738" max="9738" width="18.85546875" style="8" customWidth="1"/>
    <col min="9739" max="9739" width="15.5703125" style="8" customWidth="1"/>
    <col min="9740" max="9986" width="9.140625" style="8"/>
    <col min="9987" max="9987" width="6.7109375" style="8" customWidth="1"/>
    <col min="9988" max="9993" width="30.140625" style="8" customWidth="1"/>
    <col min="9994" max="9994" width="18.85546875" style="8" customWidth="1"/>
    <col min="9995" max="9995" width="15.5703125" style="8" customWidth="1"/>
    <col min="9996" max="10242" width="9.140625" style="8"/>
    <col min="10243" max="10243" width="6.7109375" style="8" customWidth="1"/>
    <col min="10244" max="10249" width="30.140625" style="8" customWidth="1"/>
    <col min="10250" max="10250" width="18.85546875" style="8" customWidth="1"/>
    <col min="10251" max="10251" width="15.5703125" style="8" customWidth="1"/>
    <col min="10252" max="10498" width="9.140625" style="8"/>
    <col min="10499" max="10499" width="6.7109375" style="8" customWidth="1"/>
    <col min="10500" max="10505" width="30.140625" style="8" customWidth="1"/>
    <col min="10506" max="10506" width="18.85546875" style="8" customWidth="1"/>
    <col min="10507" max="10507" width="15.5703125" style="8" customWidth="1"/>
    <col min="10508" max="10754" width="9.140625" style="8"/>
    <col min="10755" max="10755" width="6.7109375" style="8" customWidth="1"/>
    <col min="10756" max="10761" width="30.140625" style="8" customWidth="1"/>
    <col min="10762" max="10762" width="18.85546875" style="8" customWidth="1"/>
    <col min="10763" max="10763" width="15.5703125" style="8" customWidth="1"/>
    <col min="10764" max="11010" width="9.140625" style="8"/>
    <col min="11011" max="11011" width="6.7109375" style="8" customWidth="1"/>
    <col min="11012" max="11017" width="30.140625" style="8" customWidth="1"/>
    <col min="11018" max="11018" width="18.85546875" style="8" customWidth="1"/>
    <col min="11019" max="11019" width="15.5703125" style="8" customWidth="1"/>
    <col min="11020" max="11266" width="9.140625" style="8"/>
    <col min="11267" max="11267" width="6.7109375" style="8" customWidth="1"/>
    <col min="11268" max="11273" width="30.140625" style="8" customWidth="1"/>
    <col min="11274" max="11274" width="18.85546875" style="8" customWidth="1"/>
    <col min="11275" max="11275" width="15.5703125" style="8" customWidth="1"/>
    <col min="11276" max="11522" width="9.140625" style="8"/>
    <col min="11523" max="11523" width="6.7109375" style="8" customWidth="1"/>
    <col min="11524" max="11529" width="30.140625" style="8" customWidth="1"/>
    <col min="11530" max="11530" width="18.85546875" style="8" customWidth="1"/>
    <col min="11531" max="11531" width="15.5703125" style="8" customWidth="1"/>
    <col min="11532" max="11778" width="9.140625" style="8"/>
    <col min="11779" max="11779" width="6.7109375" style="8" customWidth="1"/>
    <col min="11780" max="11785" width="30.140625" style="8" customWidth="1"/>
    <col min="11786" max="11786" width="18.85546875" style="8" customWidth="1"/>
    <col min="11787" max="11787" width="15.5703125" style="8" customWidth="1"/>
    <col min="11788" max="12034" width="9.140625" style="8"/>
    <col min="12035" max="12035" width="6.7109375" style="8" customWidth="1"/>
    <col min="12036" max="12041" width="30.140625" style="8" customWidth="1"/>
    <col min="12042" max="12042" width="18.85546875" style="8" customWidth="1"/>
    <col min="12043" max="12043" width="15.5703125" style="8" customWidth="1"/>
    <col min="12044" max="12290" width="9.140625" style="8"/>
    <col min="12291" max="12291" width="6.7109375" style="8" customWidth="1"/>
    <col min="12292" max="12297" width="30.140625" style="8" customWidth="1"/>
    <col min="12298" max="12298" width="18.85546875" style="8" customWidth="1"/>
    <col min="12299" max="12299" width="15.5703125" style="8" customWidth="1"/>
    <col min="12300" max="12546" width="9.140625" style="8"/>
    <col min="12547" max="12547" width="6.7109375" style="8" customWidth="1"/>
    <col min="12548" max="12553" width="30.140625" style="8" customWidth="1"/>
    <col min="12554" max="12554" width="18.85546875" style="8" customWidth="1"/>
    <col min="12555" max="12555" width="15.5703125" style="8" customWidth="1"/>
    <col min="12556" max="12802" width="9.140625" style="8"/>
    <col min="12803" max="12803" width="6.7109375" style="8" customWidth="1"/>
    <col min="12804" max="12809" width="30.140625" style="8" customWidth="1"/>
    <col min="12810" max="12810" width="18.85546875" style="8" customWidth="1"/>
    <col min="12811" max="12811" width="15.5703125" style="8" customWidth="1"/>
    <col min="12812" max="13058" width="9.140625" style="8"/>
    <col min="13059" max="13059" width="6.7109375" style="8" customWidth="1"/>
    <col min="13060" max="13065" width="30.140625" style="8" customWidth="1"/>
    <col min="13066" max="13066" width="18.85546875" style="8" customWidth="1"/>
    <col min="13067" max="13067" width="15.5703125" style="8" customWidth="1"/>
    <col min="13068" max="13314" width="9.140625" style="8"/>
    <col min="13315" max="13315" width="6.7109375" style="8" customWidth="1"/>
    <col min="13316" max="13321" width="30.140625" style="8" customWidth="1"/>
    <col min="13322" max="13322" width="18.85546875" style="8" customWidth="1"/>
    <col min="13323" max="13323" width="15.5703125" style="8" customWidth="1"/>
    <col min="13324" max="13570" width="9.140625" style="8"/>
    <col min="13571" max="13571" width="6.7109375" style="8" customWidth="1"/>
    <col min="13572" max="13577" width="30.140625" style="8" customWidth="1"/>
    <col min="13578" max="13578" width="18.85546875" style="8" customWidth="1"/>
    <col min="13579" max="13579" width="15.5703125" style="8" customWidth="1"/>
    <col min="13580" max="13826" width="9.140625" style="8"/>
    <col min="13827" max="13827" width="6.7109375" style="8" customWidth="1"/>
    <col min="13828" max="13833" width="30.140625" style="8" customWidth="1"/>
    <col min="13834" max="13834" width="18.85546875" style="8" customWidth="1"/>
    <col min="13835" max="13835" width="15.5703125" style="8" customWidth="1"/>
    <col min="13836" max="14082" width="9.140625" style="8"/>
    <col min="14083" max="14083" width="6.7109375" style="8" customWidth="1"/>
    <col min="14084" max="14089" width="30.140625" style="8" customWidth="1"/>
    <col min="14090" max="14090" width="18.85546875" style="8" customWidth="1"/>
    <col min="14091" max="14091" width="15.5703125" style="8" customWidth="1"/>
    <col min="14092" max="14338" width="9.140625" style="8"/>
    <col min="14339" max="14339" width="6.7109375" style="8" customWidth="1"/>
    <col min="14340" max="14345" width="30.140625" style="8" customWidth="1"/>
    <col min="14346" max="14346" width="18.85546875" style="8" customWidth="1"/>
    <col min="14347" max="14347" width="15.5703125" style="8" customWidth="1"/>
    <col min="14348" max="14594" width="9.140625" style="8"/>
    <col min="14595" max="14595" width="6.7109375" style="8" customWidth="1"/>
    <col min="14596" max="14601" width="30.140625" style="8" customWidth="1"/>
    <col min="14602" max="14602" width="18.85546875" style="8" customWidth="1"/>
    <col min="14603" max="14603" width="15.5703125" style="8" customWidth="1"/>
    <col min="14604" max="14850" width="9.140625" style="8"/>
    <col min="14851" max="14851" width="6.7109375" style="8" customWidth="1"/>
    <col min="14852" max="14857" width="30.140625" style="8" customWidth="1"/>
    <col min="14858" max="14858" width="18.85546875" style="8" customWidth="1"/>
    <col min="14859" max="14859" width="15.5703125" style="8" customWidth="1"/>
    <col min="14860" max="15106" width="9.140625" style="8"/>
    <col min="15107" max="15107" width="6.7109375" style="8" customWidth="1"/>
    <col min="15108" max="15113" width="30.140625" style="8" customWidth="1"/>
    <col min="15114" max="15114" width="18.85546875" style="8" customWidth="1"/>
    <col min="15115" max="15115" width="15.5703125" style="8" customWidth="1"/>
    <col min="15116" max="15362" width="9.140625" style="8"/>
    <col min="15363" max="15363" width="6.7109375" style="8" customWidth="1"/>
    <col min="15364" max="15369" width="30.140625" style="8" customWidth="1"/>
    <col min="15370" max="15370" width="18.85546875" style="8" customWidth="1"/>
    <col min="15371" max="15371" width="15.5703125" style="8" customWidth="1"/>
    <col min="15372" max="15618" width="9.140625" style="8"/>
    <col min="15619" max="15619" width="6.7109375" style="8" customWidth="1"/>
    <col min="15620" max="15625" width="30.140625" style="8" customWidth="1"/>
    <col min="15626" max="15626" width="18.85546875" style="8" customWidth="1"/>
    <col min="15627" max="15627" width="15.5703125" style="8" customWidth="1"/>
    <col min="15628" max="15874" width="9.140625" style="8"/>
    <col min="15875" max="15875" width="6.7109375" style="8" customWidth="1"/>
    <col min="15876" max="15881" width="30.140625" style="8" customWidth="1"/>
    <col min="15882" max="15882" width="18.85546875" style="8" customWidth="1"/>
    <col min="15883" max="15883" width="15.5703125" style="8" customWidth="1"/>
    <col min="15884" max="16130" width="9.140625" style="8"/>
    <col min="16131" max="16131" width="6.7109375" style="8" customWidth="1"/>
    <col min="16132" max="16137" width="30.140625" style="8" customWidth="1"/>
    <col min="16138" max="16138" width="18.85546875" style="8" customWidth="1"/>
    <col min="16139" max="16139" width="15.5703125" style="8" customWidth="1"/>
    <col min="16140" max="16384" width="9.140625" style="8"/>
  </cols>
  <sheetData>
    <row r="1" spans="2:12" x14ac:dyDescent="0.25">
      <c r="B1" s="5"/>
      <c r="C1" s="5"/>
      <c r="D1" s="5"/>
      <c r="E1" s="5"/>
      <c r="F1" s="5"/>
      <c r="G1" s="5"/>
      <c r="H1" s="5"/>
      <c r="I1" s="6" t="s">
        <v>207</v>
      </c>
    </row>
    <row r="2" spans="2:12" x14ac:dyDescent="0.25">
      <c r="B2" s="5"/>
      <c r="C2" s="5"/>
      <c r="D2" s="5"/>
      <c r="E2" s="5"/>
      <c r="F2" s="5"/>
      <c r="G2" s="5"/>
      <c r="H2" s="5"/>
      <c r="I2" s="6"/>
    </row>
    <row r="3" spans="2:12" ht="20.25" customHeight="1" x14ac:dyDescent="0.3">
      <c r="B3" s="710" t="s">
        <v>682</v>
      </c>
      <c r="C3" s="710"/>
      <c r="D3" s="710"/>
      <c r="E3" s="710"/>
      <c r="F3" s="710"/>
      <c r="G3" s="710"/>
      <c r="H3" s="710"/>
      <c r="I3" s="710"/>
      <c r="J3" s="314"/>
      <c r="K3" s="5"/>
    </row>
    <row r="4" spans="2:12" ht="16.5" thickBot="1" x14ac:dyDescent="0.3">
      <c r="B4" s="94"/>
      <c r="C4" s="94"/>
      <c r="D4" s="94"/>
      <c r="E4" s="94"/>
      <c r="F4" s="94"/>
      <c r="G4" s="94"/>
      <c r="I4" s="95" t="s">
        <v>3</v>
      </c>
    </row>
    <row r="5" spans="2:12" s="32" customFormat="1" ht="44.25" customHeight="1" thickBot="1" x14ac:dyDescent="0.35">
      <c r="B5" s="714" t="s">
        <v>792</v>
      </c>
      <c r="C5" s="715"/>
      <c r="D5" s="715"/>
      <c r="E5" s="715"/>
      <c r="F5" s="715"/>
      <c r="G5" s="715"/>
      <c r="H5" s="716"/>
      <c r="I5" s="712" t="s">
        <v>228</v>
      </c>
    </row>
    <row r="6" spans="2:12" s="32" customFormat="1" ht="47.25" customHeight="1" thickBot="1" x14ac:dyDescent="0.35">
      <c r="B6" s="158" t="s">
        <v>681</v>
      </c>
      <c r="C6" s="221" t="s">
        <v>225</v>
      </c>
      <c r="D6" s="221" t="s">
        <v>261</v>
      </c>
      <c r="E6" s="221" t="s">
        <v>215</v>
      </c>
      <c r="F6" s="222" t="s">
        <v>216</v>
      </c>
      <c r="G6" s="221" t="s">
        <v>217</v>
      </c>
      <c r="H6" s="221" t="s">
        <v>218</v>
      </c>
      <c r="I6" s="713"/>
    </row>
    <row r="7" spans="2:12" s="32" customFormat="1" ht="20.100000000000001" customHeight="1" x14ac:dyDescent="0.3">
      <c r="B7" s="418" t="s">
        <v>736</v>
      </c>
      <c r="C7" s="425">
        <v>421</v>
      </c>
      <c r="D7" s="421">
        <v>59090909</v>
      </c>
      <c r="E7" s="421">
        <v>15000000</v>
      </c>
      <c r="F7" s="421">
        <f>+E7*2</f>
        <v>30000000</v>
      </c>
      <c r="G7" s="421">
        <f>+E7*3</f>
        <v>45000000</v>
      </c>
      <c r="H7" s="421">
        <f>+D7</f>
        <v>59090909</v>
      </c>
      <c r="I7" s="422"/>
    </row>
    <row r="8" spans="2:12" s="32" customFormat="1" ht="20.100000000000001" customHeight="1" x14ac:dyDescent="0.3">
      <c r="B8" s="418" t="s">
        <v>737</v>
      </c>
      <c r="C8" s="425">
        <v>421</v>
      </c>
      <c r="D8" s="421">
        <v>18181818</v>
      </c>
      <c r="E8" s="421">
        <v>4550000</v>
      </c>
      <c r="F8" s="421">
        <f t="shared" ref="F8:F16" si="0">+E8*2</f>
        <v>9100000</v>
      </c>
      <c r="G8" s="421">
        <f t="shared" ref="G8:G16" si="1">+E8*3</f>
        <v>13650000</v>
      </c>
      <c r="H8" s="421">
        <f>+D8</f>
        <v>18181818</v>
      </c>
      <c r="I8" s="422"/>
    </row>
    <row r="9" spans="2:12" s="32" customFormat="1" ht="20.100000000000001" customHeight="1" x14ac:dyDescent="0.3">
      <c r="B9" s="418" t="s">
        <v>738</v>
      </c>
      <c r="C9" s="425">
        <v>424</v>
      </c>
      <c r="D9" s="421">
        <v>2727272</v>
      </c>
      <c r="E9" s="421">
        <v>700000</v>
      </c>
      <c r="F9" s="421">
        <f t="shared" si="0"/>
        <v>1400000</v>
      </c>
      <c r="G9" s="421">
        <f t="shared" si="1"/>
        <v>2100000</v>
      </c>
      <c r="H9" s="421">
        <f t="shared" ref="H9:H16" si="2">+D9</f>
        <v>2727272</v>
      </c>
      <c r="I9" s="422"/>
    </row>
    <row r="10" spans="2:12" s="32" customFormat="1" ht="20.100000000000001" customHeight="1" x14ac:dyDescent="0.3">
      <c r="B10" s="418" t="s">
        <v>739</v>
      </c>
      <c r="C10" s="425">
        <v>424</v>
      </c>
      <c r="D10" s="421">
        <v>27272727</v>
      </c>
      <c r="E10" s="421">
        <v>6825000</v>
      </c>
      <c r="F10" s="421">
        <f t="shared" si="0"/>
        <v>13650000</v>
      </c>
      <c r="G10" s="421">
        <f t="shared" si="1"/>
        <v>20475000</v>
      </c>
      <c r="H10" s="421">
        <f t="shared" si="2"/>
        <v>27272727</v>
      </c>
      <c r="I10" s="422"/>
    </row>
    <row r="11" spans="2:12" s="32" customFormat="1" ht="31.5" x14ac:dyDescent="0.3">
      <c r="B11" s="419" t="s">
        <v>740</v>
      </c>
      <c r="C11" s="425">
        <v>424</v>
      </c>
      <c r="D11" s="421">
        <v>3636363</v>
      </c>
      <c r="E11" s="421">
        <v>910000</v>
      </c>
      <c r="F11" s="421">
        <f t="shared" si="0"/>
        <v>1820000</v>
      </c>
      <c r="G11" s="421">
        <f t="shared" si="1"/>
        <v>2730000</v>
      </c>
      <c r="H11" s="421">
        <f t="shared" si="2"/>
        <v>3636363</v>
      </c>
      <c r="I11" s="422"/>
      <c r="L11" s="32" t="s">
        <v>776</v>
      </c>
    </row>
    <row r="12" spans="2:12" s="32" customFormat="1" ht="20.100000000000001" customHeight="1" x14ac:dyDescent="0.3">
      <c r="B12" s="419" t="s">
        <v>741</v>
      </c>
      <c r="C12" s="425">
        <v>424</v>
      </c>
      <c r="D12" s="421">
        <v>4545454</v>
      </c>
      <c r="E12" s="421">
        <v>1150000</v>
      </c>
      <c r="F12" s="421">
        <f t="shared" si="0"/>
        <v>2300000</v>
      </c>
      <c r="G12" s="421">
        <f t="shared" si="1"/>
        <v>3450000</v>
      </c>
      <c r="H12" s="421">
        <f t="shared" si="2"/>
        <v>4545454</v>
      </c>
      <c r="I12" s="422"/>
    </row>
    <row r="13" spans="2:12" s="32" customFormat="1" ht="20.100000000000001" customHeight="1" x14ac:dyDescent="0.3">
      <c r="B13" s="419" t="s">
        <v>742</v>
      </c>
      <c r="C13" s="425">
        <v>424</v>
      </c>
      <c r="D13" s="421">
        <v>3636363</v>
      </c>
      <c r="E13" s="421">
        <v>910000</v>
      </c>
      <c r="F13" s="421">
        <f t="shared" si="0"/>
        <v>1820000</v>
      </c>
      <c r="G13" s="421">
        <f t="shared" si="1"/>
        <v>2730000</v>
      </c>
      <c r="H13" s="421">
        <f t="shared" si="2"/>
        <v>3636363</v>
      </c>
      <c r="I13" s="422"/>
    </row>
    <row r="14" spans="2:12" s="32" customFormat="1" ht="47.25" x14ac:dyDescent="0.3">
      <c r="B14" s="419" t="s">
        <v>743</v>
      </c>
      <c r="C14" s="425">
        <v>424</v>
      </c>
      <c r="D14" s="421">
        <v>2727272</v>
      </c>
      <c r="E14" s="421">
        <v>700000</v>
      </c>
      <c r="F14" s="421">
        <f t="shared" si="0"/>
        <v>1400000</v>
      </c>
      <c r="G14" s="421">
        <f t="shared" si="1"/>
        <v>2100000</v>
      </c>
      <c r="H14" s="421">
        <f t="shared" si="2"/>
        <v>2727272</v>
      </c>
      <c r="I14" s="422"/>
    </row>
    <row r="15" spans="2:12" s="32" customFormat="1" ht="20.100000000000001" customHeight="1" x14ac:dyDescent="0.3">
      <c r="B15" s="419" t="s">
        <v>745</v>
      </c>
      <c r="C15" s="425">
        <v>424</v>
      </c>
      <c r="D15" s="421">
        <v>10000000</v>
      </c>
      <c r="E15" s="421">
        <v>2500000</v>
      </c>
      <c r="F15" s="421">
        <f t="shared" si="0"/>
        <v>5000000</v>
      </c>
      <c r="G15" s="421">
        <f t="shared" si="1"/>
        <v>7500000</v>
      </c>
      <c r="H15" s="421">
        <f t="shared" si="2"/>
        <v>10000000</v>
      </c>
      <c r="I15" s="422"/>
    </row>
    <row r="16" spans="2:12" s="32" customFormat="1" ht="20.100000000000001" customHeight="1" thickBot="1" x14ac:dyDescent="0.35">
      <c r="B16" s="420" t="s">
        <v>744</v>
      </c>
      <c r="C16" s="425">
        <v>424</v>
      </c>
      <c r="D16" s="423">
        <v>1000000</v>
      </c>
      <c r="E16" s="423">
        <v>250000</v>
      </c>
      <c r="F16" s="423">
        <f t="shared" si="0"/>
        <v>500000</v>
      </c>
      <c r="G16" s="423">
        <f t="shared" si="1"/>
        <v>750000</v>
      </c>
      <c r="H16" s="423">
        <f t="shared" si="2"/>
        <v>1000000</v>
      </c>
      <c r="I16" s="424"/>
    </row>
    <row r="17" spans="2:12" s="32" customFormat="1" ht="30" customHeight="1" thickBot="1" x14ac:dyDescent="0.35">
      <c r="B17" s="723" t="s">
        <v>260</v>
      </c>
      <c r="C17" s="724"/>
      <c r="D17" s="725"/>
      <c r="E17" s="223">
        <f>+E7+E8+E9+E10+E11+E12+E13+E14+E15+E16</f>
        <v>33495000</v>
      </c>
      <c r="F17" s="223">
        <f t="shared" ref="F17:I17" si="3">+F7+F8+F9+F10+F11+F12+F13+F14+F15+F16</f>
        <v>66990000</v>
      </c>
      <c r="G17" s="223">
        <f t="shared" si="3"/>
        <v>100485000</v>
      </c>
      <c r="H17" s="223">
        <f t="shared" si="3"/>
        <v>132818178</v>
      </c>
      <c r="I17" s="223">
        <f t="shared" si="3"/>
        <v>0</v>
      </c>
    </row>
    <row r="18" spans="2:12" x14ac:dyDescent="0.25">
      <c r="I18" s="51"/>
    </row>
    <row r="19" spans="2:12" x14ac:dyDescent="0.25">
      <c r="B19" s="717" t="s">
        <v>683</v>
      </c>
      <c r="C19" s="717"/>
      <c r="D19" s="717"/>
      <c r="E19" s="717"/>
      <c r="F19" s="717"/>
      <c r="G19" s="717"/>
      <c r="H19" s="717"/>
      <c r="I19" s="87"/>
    </row>
    <row r="21" spans="2:12" ht="0.75" customHeight="1" x14ac:dyDescent="0.25"/>
    <row r="22" spans="2:12" hidden="1" x14ac:dyDescent="0.25"/>
    <row r="23" spans="2:12" hidden="1" x14ac:dyDescent="0.25">
      <c r="I23" s="86"/>
      <c r="J23" s="86"/>
      <c r="K23" s="86"/>
    </row>
    <row r="24" spans="2:12" ht="16.5" thickBot="1" x14ac:dyDescent="0.3">
      <c r="B24" s="96"/>
      <c r="C24" s="96"/>
      <c r="D24" s="96"/>
      <c r="E24" s="96"/>
      <c r="F24" s="96"/>
      <c r="G24" s="96"/>
      <c r="H24" s="96"/>
      <c r="I24" s="95" t="s">
        <v>3</v>
      </c>
    </row>
    <row r="25" spans="2:12" s="32" customFormat="1" ht="36" customHeight="1" thickBot="1" x14ac:dyDescent="0.35">
      <c r="B25" s="718" t="s">
        <v>820</v>
      </c>
      <c r="C25" s="719"/>
      <c r="D25" s="719"/>
      <c r="E25" s="719"/>
      <c r="F25" s="719"/>
      <c r="G25" s="719"/>
      <c r="H25" s="719"/>
      <c r="I25" s="720"/>
      <c r="L25" s="33"/>
    </row>
    <row r="26" spans="2:12" s="32" customFormat="1" ht="49.5" customHeight="1" x14ac:dyDescent="0.3">
      <c r="B26" s="721" t="s">
        <v>224</v>
      </c>
      <c r="C26" s="712" t="s">
        <v>225</v>
      </c>
      <c r="D26" s="712" t="s">
        <v>259</v>
      </c>
      <c r="E26" s="224" t="s">
        <v>45</v>
      </c>
      <c r="F26" s="224" t="s">
        <v>198</v>
      </c>
      <c r="G26" s="224" t="s">
        <v>226</v>
      </c>
      <c r="H26" s="224" t="s">
        <v>199</v>
      </c>
      <c r="I26" s="225" t="s">
        <v>228</v>
      </c>
    </row>
    <row r="27" spans="2:12" s="32" customFormat="1" ht="19.5" thickBot="1" x14ac:dyDescent="0.35">
      <c r="B27" s="722"/>
      <c r="C27" s="713"/>
      <c r="D27" s="713"/>
      <c r="E27" s="226">
        <v>1</v>
      </c>
      <c r="F27" s="226">
        <v>2</v>
      </c>
      <c r="G27" s="226">
        <v>3</v>
      </c>
      <c r="H27" s="226" t="s">
        <v>200</v>
      </c>
      <c r="I27" s="227">
        <v>5</v>
      </c>
    </row>
    <row r="28" spans="2:12" s="32" customFormat="1" ht="20.100000000000001" customHeight="1" x14ac:dyDescent="0.3">
      <c r="B28" s="418" t="s">
        <v>736</v>
      </c>
      <c r="C28" s="425">
        <v>421</v>
      </c>
      <c r="D28" s="421">
        <v>59090909</v>
      </c>
      <c r="E28" s="421">
        <v>30000000</v>
      </c>
      <c r="F28" s="454">
        <v>18685059.059999999</v>
      </c>
      <c r="G28" s="454">
        <v>31424453.440000001</v>
      </c>
      <c r="H28" s="454">
        <f>+F28-G28</f>
        <v>-12739394.380000003</v>
      </c>
      <c r="I28" s="97"/>
    </row>
    <row r="29" spans="2:12" s="32" customFormat="1" ht="20.100000000000001" customHeight="1" x14ac:dyDescent="0.3">
      <c r="B29" s="418" t="s">
        <v>737</v>
      </c>
      <c r="C29" s="425">
        <v>421</v>
      </c>
      <c r="D29" s="421">
        <v>18181818</v>
      </c>
      <c r="E29" s="421">
        <v>9100000</v>
      </c>
      <c r="F29" s="454">
        <v>9355193.4000000004</v>
      </c>
      <c r="G29" s="454">
        <v>13180934</v>
      </c>
      <c r="H29" s="454">
        <f>+F29-G29</f>
        <v>-3825740.5999999996</v>
      </c>
      <c r="I29" s="97"/>
    </row>
    <row r="30" spans="2:12" s="32" customFormat="1" ht="20.100000000000001" customHeight="1" x14ac:dyDescent="0.3">
      <c r="B30" s="418" t="s">
        <v>738</v>
      </c>
      <c r="C30" s="425">
        <v>424</v>
      </c>
      <c r="D30" s="421">
        <v>2727272</v>
      </c>
      <c r="E30" s="421">
        <v>1400000</v>
      </c>
      <c r="F30" s="454">
        <v>272619.90000000002</v>
      </c>
      <c r="G30" s="454">
        <v>2303454.69</v>
      </c>
      <c r="H30" s="454">
        <f t="shared" ref="H30:H36" si="4">+F30-G30</f>
        <v>-2030834.79</v>
      </c>
      <c r="I30" s="97"/>
    </row>
    <row r="31" spans="2:12" s="32" customFormat="1" ht="20.100000000000001" customHeight="1" x14ac:dyDescent="0.3">
      <c r="B31" s="418" t="s">
        <v>739</v>
      </c>
      <c r="C31" s="425">
        <v>424</v>
      </c>
      <c r="D31" s="421">
        <v>27272727</v>
      </c>
      <c r="E31" s="421">
        <v>13650000</v>
      </c>
      <c r="F31" s="454">
        <v>8917240</v>
      </c>
      <c r="G31" s="454">
        <v>22328750</v>
      </c>
      <c r="H31" s="454">
        <f t="shared" si="4"/>
        <v>-13411510</v>
      </c>
      <c r="I31" s="97"/>
    </row>
    <row r="32" spans="2:12" s="32" customFormat="1" ht="31.5" x14ac:dyDescent="0.3">
      <c r="B32" s="419" t="s">
        <v>740</v>
      </c>
      <c r="C32" s="425">
        <v>424</v>
      </c>
      <c r="D32" s="421">
        <v>3636363</v>
      </c>
      <c r="E32" s="421">
        <v>1820000</v>
      </c>
      <c r="F32" s="454">
        <v>838603</v>
      </c>
      <c r="G32" s="454">
        <v>1946594.5</v>
      </c>
      <c r="H32" s="454">
        <f t="shared" si="4"/>
        <v>-1107991.5</v>
      </c>
      <c r="I32" s="97"/>
    </row>
    <row r="33" spans="2:9" s="32" customFormat="1" ht="18.75" x14ac:dyDescent="0.3">
      <c r="B33" s="419" t="s">
        <v>741</v>
      </c>
      <c r="C33" s="425">
        <v>424</v>
      </c>
      <c r="D33" s="421">
        <v>4545454</v>
      </c>
      <c r="E33" s="421">
        <v>2300000</v>
      </c>
      <c r="F33" s="454">
        <v>650136</v>
      </c>
      <c r="G33" s="454">
        <v>1160700</v>
      </c>
      <c r="H33" s="454">
        <f t="shared" si="4"/>
        <v>-510564</v>
      </c>
      <c r="I33" s="97"/>
    </row>
    <row r="34" spans="2:9" s="32" customFormat="1" ht="20.100000000000001" customHeight="1" x14ac:dyDescent="0.3">
      <c r="B34" s="419" t="s">
        <v>742</v>
      </c>
      <c r="C34" s="425">
        <v>424</v>
      </c>
      <c r="D34" s="421">
        <v>3636363</v>
      </c>
      <c r="E34" s="421">
        <v>1820000</v>
      </c>
      <c r="F34" s="454"/>
      <c r="G34" s="454">
        <v>1400016</v>
      </c>
      <c r="H34" s="454">
        <f t="shared" si="4"/>
        <v>-1400016</v>
      </c>
      <c r="I34" s="97"/>
    </row>
    <row r="35" spans="2:9" s="32" customFormat="1" ht="47.25" x14ac:dyDescent="0.3">
      <c r="B35" s="419" t="s">
        <v>743</v>
      </c>
      <c r="C35" s="425">
        <v>424</v>
      </c>
      <c r="D35" s="421">
        <v>2727272</v>
      </c>
      <c r="E35" s="421">
        <v>1400000</v>
      </c>
      <c r="F35" s="454">
        <v>794760</v>
      </c>
      <c r="G35" s="454">
        <v>1341720</v>
      </c>
      <c r="H35" s="454">
        <f t="shared" si="4"/>
        <v>-546960</v>
      </c>
      <c r="I35" s="97"/>
    </row>
    <row r="36" spans="2:9" s="32" customFormat="1" ht="20.100000000000001" customHeight="1" x14ac:dyDescent="0.3">
      <c r="B36" s="419" t="s">
        <v>745</v>
      </c>
      <c r="C36" s="425">
        <v>424</v>
      </c>
      <c r="D36" s="421">
        <v>10000000</v>
      </c>
      <c r="E36" s="421">
        <v>5000000</v>
      </c>
      <c r="F36" s="454">
        <v>4694247.5</v>
      </c>
      <c r="G36" s="454">
        <v>6272241</v>
      </c>
      <c r="H36" s="454">
        <f t="shared" si="4"/>
        <v>-1577993.5</v>
      </c>
      <c r="I36" s="97"/>
    </row>
    <row r="37" spans="2:9" s="32" customFormat="1" ht="20.100000000000001" customHeight="1" thickBot="1" x14ac:dyDescent="0.35">
      <c r="B37" s="420" t="s">
        <v>744</v>
      </c>
      <c r="C37" s="425">
        <v>424</v>
      </c>
      <c r="D37" s="423">
        <v>1000000</v>
      </c>
      <c r="E37" s="423">
        <v>500000</v>
      </c>
      <c r="F37" s="455">
        <v>270000</v>
      </c>
      <c r="G37" s="455">
        <v>312000</v>
      </c>
      <c r="H37" s="455">
        <f>+F37-G37</f>
        <v>-42000</v>
      </c>
      <c r="I37" s="98"/>
    </row>
    <row r="38" spans="2:9" s="32" customFormat="1" ht="30" customHeight="1" thickBot="1" x14ac:dyDescent="0.35">
      <c r="B38" s="723" t="s">
        <v>260</v>
      </c>
      <c r="C38" s="724"/>
      <c r="D38" s="725"/>
      <c r="E38" s="223">
        <f>+E28+E29+E30+E31+E32+E33+E34+E35+E36+E37</f>
        <v>66990000</v>
      </c>
      <c r="F38" s="223">
        <f t="shared" ref="F38" si="5">+F28+F29+F30+F31+F32+F33+F34+F35+F36+F37</f>
        <v>44477858.859999999</v>
      </c>
      <c r="G38" s="223">
        <f t="shared" ref="G38" si="6">+G28+G29+G30+G31+G32+G33+G34+G35+G36+G37</f>
        <v>81670863.629999995</v>
      </c>
      <c r="H38" s="223">
        <f t="shared" ref="H38" si="7">+H28+H29+H30+H31+H32+H33+H34+H35+H36+H37</f>
        <v>-37193004.770000003</v>
      </c>
      <c r="I38" s="223">
        <f t="shared" ref="I38" si="8">+I28+I29+I30+I31+I32+I33+I34+I35+I36+I37</f>
        <v>0</v>
      </c>
    </row>
    <row r="39" spans="2:9" s="32" customFormat="1" ht="18.75" x14ac:dyDescent="0.3">
      <c r="B39" s="99"/>
      <c r="C39" s="99"/>
      <c r="D39" s="99"/>
      <c r="E39" s="100"/>
      <c r="F39" s="100"/>
      <c r="G39" s="100"/>
      <c r="H39" s="100"/>
      <c r="I39" s="38"/>
    </row>
    <row r="40" spans="2:9" s="32" customFormat="1" ht="18.75" x14ac:dyDescent="0.3">
      <c r="B40" s="99"/>
      <c r="C40" s="99"/>
      <c r="D40" s="99"/>
      <c r="E40" s="100"/>
      <c r="F40" s="100"/>
      <c r="G40" s="100"/>
      <c r="H40" s="100"/>
      <c r="I40" s="38"/>
    </row>
    <row r="41" spans="2:9" s="32" customFormat="1" ht="18" customHeight="1" x14ac:dyDescent="0.3">
      <c r="B41" s="711" t="s">
        <v>684</v>
      </c>
      <c r="C41" s="711"/>
      <c r="D41" s="711"/>
      <c r="E41" s="711"/>
      <c r="F41" s="711"/>
      <c r="G41" s="711"/>
      <c r="H41" s="711"/>
      <c r="I41" s="38"/>
    </row>
    <row r="42" spans="2:9" s="32" customFormat="1" ht="18.75" x14ac:dyDescent="0.3">
      <c r="B42" s="711" t="s">
        <v>573</v>
      </c>
      <c r="C42" s="711"/>
      <c r="D42" s="711"/>
      <c r="E42" s="711"/>
      <c r="F42" s="711"/>
      <c r="G42" s="711"/>
      <c r="H42" s="711"/>
      <c r="I42" s="38"/>
    </row>
    <row r="43" spans="2:9" s="32" customFormat="1" ht="18.75" x14ac:dyDescent="0.3">
      <c r="B43" s="99"/>
      <c r="C43" s="99"/>
      <c r="D43" s="99"/>
      <c r="E43" s="100"/>
      <c r="F43" s="100"/>
      <c r="G43" s="100"/>
      <c r="H43" s="100"/>
      <c r="I43" s="38"/>
    </row>
    <row r="44" spans="2:9" s="32" customFormat="1" ht="18.75" x14ac:dyDescent="0.3">
      <c r="B44" s="99"/>
      <c r="C44" s="99"/>
      <c r="D44" s="99"/>
      <c r="E44" s="100"/>
      <c r="F44" s="100"/>
      <c r="G44" s="100"/>
      <c r="H44" s="100"/>
      <c r="I44" s="38"/>
    </row>
    <row r="45" spans="2:9" s="32" customFormat="1" ht="18.75" x14ac:dyDescent="0.3">
      <c r="B45" s="39"/>
      <c r="C45" s="39"/>
      <c r="D45" s="39"/>
      <c r="E45" s="40"/>
      <c r="F45" s="41"/>
      <c r="G45" s="42"/>
      <c r="H45" s="51"/>
      <c r="I45" s="51"/>
    </row>
  </sheetData>
  <mergeCells count="12">
    <mergeCell ref="B3:I3"/>
    <mergeCell ref="B42:H42"/>
    <mergeCell ref="B41:H41"/>
    <mergeCell ref="I5:I6"/>
    <mergeCell ref="B5:H5"/>
    <mergeCell ref="B19:H19"/>
    <mergeCell ref="B25:I25"/>
    <mergeCell ref="B26:B27"/>
    <mergeCell ref="C26:C27"/>
    <mergeCell ref="D26:D27"/>
    <mergeCell ref="B38:D38"/>
    <mergeCell ref="B17:D17"/>
  </mergeCells>
  <pageMargins left="0.11811023622047245" right="0.11811023622047245" top="0.74803149606299213" bottom="0.74803149606299213" header="0.31496062992125984" footer="0.31496062992125984"/>
  <pageSetup scale="48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92D050"/>
    <pageSetUpPr fitToPage="1"/>
  </sheetPr>
  <dimension ref="B1:P34"/>
  <sheetViews>
    <sheetView showGridLines="0" topLeftCell="A4" zoomScaleNormal="100" zoomScaleSheetLayoutView="75" workbookViewId="0">
      <selection activeCell="H15" sqref="H15"/>
    </sheetView>
  </sheetViews>
  <sheetFormatPr defaultRowHeight="15.75" x14ac:dyDescent="0.25"/>
  <cols>
    <col min="1" max="1" width="5.5703125" style="2" customWidth="1"/>
    <col min="2" max="2" width="7.28515625" style="2" customWidth="1"/>
    <col min="3" max="3" width="22.7109375" style="2" customWidth="1"/>
    <col min="4" max="8" width="20.7109375" style="2" customWidth="1"/>
    <col min="9" max="9" width="18.7109375" style="2" customWidth="1"/>
    <col min="10" max="10" width="19.85546875" style="2" customWidth="1"/>
    <col min="11" max="11" width="14.7109375" style="2" customWidth="1"/>
    <col min="12" max="12" width="29.85546875" style="2" customWidth="1"/>
    <col min="13" max="13" width="34.28515625" style="2" customWidth="1"/>
    <col min="14" max="14" width="27.140625" style="2" customWidth="1"/>
    <col min="15" max="15" width="36.85546875" style="2" customWidth="1"/>
    <col min="16" max="16384" width="9.140625" style="2"/>
  </cols>
  <sheetData>
    <row r="1" spans="2:16" s="6" customFormat="1" ht="27.75" customHeight="1" x14ac:dyDescent="0.25"/>
    <row r="2" spans="2:16" x14ac:dyDescent="0.25">
      <c r="B2" s="1"/>
      <c r="H2" s="6"/>
      <c r="K2" s="6" t="s">
        <v>206</v>
      </c>
      <c r="N2" s="737"/>
      <c r="O2" s="737"/>
    </row>
    <row r="3" spans="2:16" x14ac:dyDescent="0.25">
      <c r="B3" s="1"/>
      <c r="N3" s="1"/>
      <c r="O3" s="7"/>
    </row>
    <row r="4" spans="2:16" x14ac:dyDescent="0.25"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2:16" ht="20.25" x14ac:dyDescent="0.3">
      <c r="B5" s="743" t="s">
        <v>48</v>
      </c>
      <c r="C5" s="743"/>
      <c r="D5" s="743"/>
      <c r="E5" s="743"/>
      <c r="F5" s="743"/>
      <c r="G5" s="743"/>
      <c r="H5" s="743"/>
      <c r="I5" s="743"/>
      <c r="J5" s="1"/>
      <c r="K5" s="1"/>
      <c r="L5" s="1"/>
      <c r="M5" s="1"/>
      <c r="N5" s="1"/>
      <c r="O5" s="1"/>
    </row>
    <row r="6" spans="2:16" x14ac:dyDescent="0.25"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2:16" ht="16.5" thickBot="1" x14ac:dyDescent="0.3">
      <c r="C7" s="10"/>
      <c r="D7" s="10"/>
      <c r="E7" s="10"/>
      <c r="G7" s="10"/>
      <c r="H7" s="10"/>
      <c r="I7" s="37" t="s">
        <v>3</v>
      </c>
      <c r="K7" s="10"/>
      <c r="L7" s="10"/>
      <c r="M7" s="10"/>
      <c r="N7" s="10"/>
      <c r="O7" s="10"/>
      <c r="P7" s="10"/>
    </row>
    <row r="8" spans="2:16" s="13" customFormat="1" ht="32.25" customHeight="1" x14ac:dyDescent="0.2">
      <c r="B8" s="738" t="s">
        <v>4</v>
      </c>
      <c r="C8" s="733" t="s">
        <v>5</v>
      </c>
      <c r="D8" s="735" t="s">
        <v>788</v>
      </c>
      <c r="E8" s="735" t="s">
        <v>786</v>
      </c>
      <c r="F8" s="735" t="s">
        <v>787</v>
      </c>
      <c r="G8" s="740" t="s">
        <v>826</v>
      </c>
      <c r="H8" s="741"/>
      <c r="I8" s="604" t="s">
        <v>823</v>
      </c>
      <c r="J8" s="11"/>
      <c r="K8" s="11"/>
      <c r="L8" s="11"/>
      <c r="M8" s="11"/>
      <c r="N8" s="11"/>
      <c r="O8" s="12"/>
    </row>
    <row r="9" spans="2:16" s="13" customFormat="1" ht="28.5" customHeight="1" thickBot="1" x14ac:dyDescent="0.25">
      <c r="B9" s="739"/>
      <c r="C9" s="734"/>
      <c r="D9" s="736"/>
      <c r="E9" s="736"/>
      <c r="F9" s="736"/>
      <c r="G9" s="229" t="s">
        <v>0</v>
      </c>
      <c r="H9" s="230" t="s">
        <v>46</v>
      </c>
      <c r="I9" s="742"/>
    </row>
    <row r="10" spans="2:16" s="3" customFormat="1" ht="24" customHeight="1" x14ac:dyDescent="0.2">
      <c r="B10" s="237" t="s">
        <v>53</v>
      </c>
      <c r="C10" s="231" t="s">
        <v>43</v>
      </c>
      <c r="D10" s="234"/>
      <c r="E10" s="234"/>
      <c r="F10" s="234"/>
      <c r="G10" s="234"/>
      <c r="H10" s="234"/>
      <c r="I10" s="426" t="e">
        <f>+H10/G10%</f>
        <v>#DIV/0!</v>
      </c>
    </row>
    <row r="11" spans="2:16" s="3" customFormat="1" ht="24" customHeight="1" x14ac:dyDescent="0.2">
      <c r="B11" s="238" t="s">
        <v>54</v>
      </c>
      <c r="C11" s="232" t="s">
        <v>44</v>
      </c>
      <c r="D11" s="235"/>
      <c r="E11" s="235"/>
      <c r="F11" s="235"/>
      <c r="G11" s="235"/>
      <c r="H11" s="235"/>
      <c r="I11" s="427" t="e">
        <f>+H11/G11%</f>
        <v>#DIV/0!</v>
      </c>
    </row>
    <row r="12" spans="2:16" s="3" customFormat="1" ht="24" customHeight="1" x14ac:dyDescent="0.2">
      <c r="B12" s="238" t="s">
        <v>55</v>
      </c>
      <c r="C12" s="232" t="s">
        <v>39</v>
      </c>
      <c r="D12" s="235"/>
      <c r="E12" s="235"/>
      <c r="F12" s="235"/>
      <c r="G12" s="235"/>
      <c r="H12" s="235"/>
      <c r="I12" s="427" t="e">
        <f t="shared" ref="I12:I16" si="0">+H12/G12%</f>
        <v>#DIV/0!</v>
      </c>
    </row>
    <row r="13" spans="2:16" s="3" customFormat="1" ht="24" customHeight="1" x14ac:dyDescent="0.2">
      <c r="B13" s="238" t="s">
        <v>56</v>
      </c>
      <c r="C13" s="232" t="s">
        <v>40</v>
      </c>
      <c r="D13" s="235"/>
      <c r="E13" s="235"/>
      <c r="F13" s="235"/>
      <c r="G13" s="235"/>
      <c r="H13" s="235"/>
      <c r="I13" s="427" t="e">
        <f t="shared" si="0"/>
        <v>#DIV/0!</v>
      </c>
    </row>
    <row r="14" spans="2:16" s="3" customFormat="1" ht="24" customHeight="1" x14ac:dyDescent="0.2">
      <c r="B14" s="238" t="s">
        <v>57</v>
      </c>
      <c r="C14" s="232" t="s">
        <v>41</v>
      </c>
      <c r="D14" s="235">
        <v>460000</v>
      </c>
      <c r="E14" s="235">
        <v>275463</v>
      </c>
      <c r="F14" s="235">
        <v>460000</v>
      </c>
      <c r="G14" s="235">
        <v>230000</v>
      </c>
      <c r="H14" s="235">
        <v>305799</v>
      </c>
      <c r="I14" s="427">
        <f>+H14/G14%</f>
        <v>132.95608695652174</v>
      </c>
    </row>
    <row r="15" spans="2:16" s="3" customFormat="1" ht="24" customHeight="1" x14ac:dyDescent="0.2">
      <c r="B15" s="238" t="s">
        <v>58</v>
      </c>
      <c r="C15" s="232" t="s">
        <v>42</v>
      </c>
      <c r="D15" s="235">
        <v>900000</v>
      </c>
      <c r="E15" s="235">
        <v>708700</v>
      </c>
      <c r="F15" s="235">
        <v>900000</v>
      </c>
      <c r="G15" s="235">
        <v>450000</v>
      </c>
      <c r="H15" s="235">
        <v>456600</v>
      </c>
      <c r="I15" s="427">
        <f t="shared" si="0"/>
        <v>101.46666666666667</v>
      </c>
    </row>
    <row r="16" spans="2:16" s="3" customFormat="1" ht="24" customHeight="1" thickBot="1" x14ac:dyDescent="0.25">
      <c r="B16" s="239" t="s">
        <v>59</v>
      </c>
      <c r="C16" s="233" t="s">
        <v>49</v>
      </c>
      <c r="D16" s="236"/>
      <c r="E16" s="236"/>
      <c r="F16" s="236"/>
      <c r="G16" s="236"/>
      <c r="H16" s="236"/>
      <c r="I16" s="428" t="e">
        <f t="shared" si="0"/>
        <v>#DIV/0!</v>
      </c>
    </row>
    <row r="17" spans="2:11" ht="16.5" thickBot="1" x14ac:dyDescent="0.3">
      <c r="B17" s="54"/>
      <c r="C17" s="54"/>
      <c r="D17" s="54"/>
      <c r="E17" s="54"/>
      <c r="F17" s="60"/>
    </row>
    <row r="18" spans="2:11" ht="20.25" customHeight="1" x14ac:dyDescent="0.25">
      <c r="B18" s="727" t="s">
        <v>194</v>
      </c>
      <c r="C18" s="730" t="s">
        <v>43</v>
      </c>
      <c r="D18" s="730"/>
      <c r="E18" s="731"/>
      <c r="F18" s="732" t="s">
        <v>44</v>
      </c>
      <c r="G18" s="730"/>
      <c r="H18" s="731"/>
      <c r="I18" s="732" t="s">
        <v>39</v>
      </c>
      <c r="J18" s="730"/>
      <c r="K18" s="731"/>
    </row>
    <row r="19" spans="2:11" x14ac:dyDescent="0.25">
      <c r="B19" s="728"/>
      <c r="C19" s="240">
        <v>1</v>
      </c>
      <c r="D19" s="240">
        <v>2</v>
      </c>
      <c r="E19" s="241">
        <v>3</v>
      </c>
      <c r="F19" s="242">
        <v>4</v>
      </c>
      <c r="G19" s="240">
        <v>5</v>
      </c>
      <c r="H19" s="241">
        <v>6</v>
      </c>
      <c r="I19" s="242">
        <v>7</v>
      </c>
      <c r="J19" s="240">
        <v>8</v>
      </c>
      <c r="K19" s="241">
        <v>9</v>
      </c>
    </row>
    <row r="20" spans="2:11" x14ac:dyDescent="0.25">
      <c r="B20" s="729"/>
      <c r="C20" s="243" t="s">
        <v>195</v>
      </c>
      <c r="D20" s="243" t="s">
        <v>196</v>
      </c>
      <c r="E20" s="244" t="s">
        <v>197</v>
      </c>
      <c r="F20" s="245" t="s">
        <v>195</v>
      </c>
      <c r="G20" s="243" t="s">
        <v>196</v>
      </c>
      <c r="H20" s="244" t="s">
        <v>197</v>
      </c>
      <c r="I20" s="245" t="s">
        <v>195</v>
      </c>
      <c r="J20" s="243" t="s">
        <v>196</v>
      </c>
      <c r="K20" s="244" t="s">
        <v>197</v>
      </c>
    </row>
    <row r="21" spans="2:11" x14ac:dyDescent="0.25">
      <c r="B21" s="55">
        <v>1</v>
      </c>
      <c r="C21" s="34"/>
      <c r="D21" s="34"/>
      <c r="E21" s="56"/>
      <c r="F21" s="61"/>
      <c r="G21" s="34"/>
      <c r="H21" s="56"/>
      <c r="I21" s="61"/>
      <c r="J21" s="34"/>
      <c r="K21" s="56"/>
    </row>
    <row r="22" spans="2:11" x14ac:dyDescent="0.25">
      <c r="B22" s="55">
        <v>2</v>
      </c>
      <c r="C22" s="34"/>
      <c r="D22" s="34"/>
      <c r="E22" s="56"/>
      <c r="F22" s="61"/>
      <c r="G22" s="34"/>
      <c r="H22" s="56"/>
      <c r="I22" s="61"/>
      <c r="J22" s="34"/>
      <c r="K22" s="56"/>
    </row>
    <row r="23" spans="2:11" x14ac:dyDescent="0.25">
      <c r="B23" s="55">
        <v>3</v>
      </c>
      <c r="C23" s="34"/>
      <c r="D23" s="34"/>
      <c r="E23" s="56"/>
      <c r="F23" s="61"/>
      <c r="G23" s="34"/>
      <c r="H23" s="56"/>
      <c r="I23" s="61"/>
      <c r="J23" s="34"/>
      <c r="K23" s="56"/>
    </row>
    <row r="24" spans="2:11" x14ac:dyDescent="0.25">
      <c r="B24" s="55">
        <v>4</v>
      </c>
      <c r="C24" s="34"/>
      <c r="D24" s="34"/>
      <c r="E24" s="56"/>
      <c r="F24" s="61"/>
      <c r="G24" s="34"/>
      <c r="H24" s="56"/>
      <c r="I24" s="61"/>
      <c r="J24" s="34"/>
      <c r="K24" s="56"/>
    </row>
    <row r="25" spans="2:11" x14ac:dyDescent="0.25">
      <c r="B25" s="55">
        <v>5</v>
      </c>
      <c r="C25" s="34"/>
      <c r="D25" s="34"/>
      <c r="E25" s="56"/>
      <c r="F25" s="61"/>
      <c r="G25" s="34"/>
      <c r="H25" s="56"/>
      <c r="I25" s="61"/>
      <c r="J25" s="34"/>
      <c r="K25" s="56"/>
    </row>
    <row r="26" spans="2:11" x14ac:dyDescent="0.25">
      <c r="B26" s="55">
        <v>6</v>
      </c>
      <c r="C26" s="34"/>
      <c r="D26" s="34"/>
      <c r="E26" s="56"/>
      <c r="F26" s="61"/>
      <c r="G26" s="34"/>
      <c r="H26" s="56"/>
      <c r="I26" s="61"/>
      <c r="J26" s="34"/>
      <c r="K26" s="56"/>
    </row>
    <row r="27" spans="2:11" x14ac:dyDescent="0.25">
      <c r="B27" s="55">
        <v>7</v>
      </c>
      <c r="C27" s="34"/>
      <c r="D27" s="34"/>
      <c r="E27" s="56"/>
      <c r="F27" s="61"/>
      <c r="G27" s="34"/>
      <c r="H27" s="56"/>
      <c r="I27" s="61"/>
      <c r="J27" s="34"/>
      <c r="K27" s="56"/>
    </row>
    <row r="28" spans="2:11" x14ac:dyDescent="0.25">
      <c r="B28" s="55">
        <v>8</v>
      </c>
      <c r="C28" s="34"/>
      <c r="D28" s="34"/>
      <c r="E28" s="56"/>
      <c r="F28" s="61"/>
      <c r="G28" s="34"/>
      <c r="H28" s="56"/>
      <c r="I28" s="61"/>
      <c r="J28" s="34"/>
      <c r="K28" s="56"/>
    </row>
    <row r="29" spans="2:11" x14ac:dyDescent="0.25">
      <c r="B29" s="55">
        <v>9</v>
      </c>
      <c r="C29" s="34"/>
      <c r="D29" s="34"/>
      <c r="E29" s="56"/>
      <c r="F29" s="61"/>
      <c r="G29" s="34"/>
      <c r="H29" s="56"/>
      <c r="I29" s="61"/>
      <c r="J29" s="34"/>
      <c r="K29" s="56"/>
    </row>
    <row r="30" spans="2:11" ht="16.5" thickBot="1" x14ac:dyDescent="0.3">
      <c r="B30" s="57">
        <v>10</v>
      </c>
      <c r="C30" s="58"/>
      <c r="D30" s="58"/>
      <c r="E30" s="59"/>
      <c r="F30" s="62"/>
      <c r="G30" s="58"/>
      <c r="H30" s="59"/>
      <c r="I30" s="62"/>
      <c r="J30" s="58"/>
      <c r="K30" s="59"/>
    </row>
    <row r="32" spans="2:11" ht="15.75" customHeight="1" x14ac:dyDescent="0.25">
      <c r="B32" s="726" t="s">
        <v>573</v>
      </c>
      <c r="C32" s="726"/>
      <c r="D32" s="726"/>
      <c r="E32" s="726"/>
      <c r="F32" s="726"/>
      <c r="G32" s="726"/>
      <c r="H32" s="726"/>
      <c r="I32" s="8"/>
    </row>
    <row r="33" spans="2:7" x14ac:dyDescent="0.25">
      <c r="B33" s="8"/>
      <c r="C33" s="8"/>
      <c r="D33" s="8"/>
      <c r="E33" s="8"/>
      <c r="G33" s="8"/>
    </row>
    <row r="34" spans="2:7" x14ac:dyDescent="0.25">
      <c r="B34" s="8"/>
      <c r="C34" s="8"/>
      <c r="E34" s="8"/>
    </row>
  </sheetData>
  <mergeCells count="14">
    <mergeCell ref="C8:C9"/>
    <mergeCell ref="E8:E9"/>
    <mergeCell ref="N2:O2"/>
    <mergeCell ref="B8:B9"/>
    <mergeCell ref="F8:F9"/>
    <mergeCell ref="G8:H8"/>
    <mergeCell ref="I8:I9"/>
    <mergeCell ref="D8:D9"/>
    <mergeCell ref="B5:I5"/>
    <mergeCell ref="B32:H32"/>
    <mergeCell ref="B18:B20"/>
    <mergeCell ref="C18:E18"/>
    <mergeCell ref="F18:H18"/>
    <mergeCell ref="I18:K18"/>
  </mergeCells>
  <phoneticPr fontId="3" type="noConversion"/>
  <pageMargins left="0.7" right="0.7" top="0.75" bottom="0.75" header="0.3" footer="0.3"/>
  <pageSetup paperSize="9" scale="71" orientation="landscape" r:id="rId1"/>
  <headerFooter alignWithMargins="0"/>
  <ignoredErrors>
    <ignoredError sqref="B10:B16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92D050"/>
  </sheetPr>
  <dimension ref="A1:M79"/>
  <sheetViews>
    <sheetView showGridLines="0" workbookViewId="0">
      <selection activeCell="P14" sqref="P14"/>
    </sheetView>
  </sheetViews>
  <sheetFormatPr defaultRowHeight="15.75" x14ac:dyDescent="0.25"/>
  <cols>
    <col min="1" max="1" width="5.42578125" style="8" customWidth="1"/>
    <col min="2" max="2" width="12.7109375" style="8" customWidth="1"/>
    <col min="3" max="7" width="15.7109375" style="8" customWidth="1"/>
    <col min="8" max="8" width="17.140625" style="8" customWidth="1"/>
    <col min="9" max="9" width="8.7109375" style="8" customWidth="1"/>
    <col min="10" max="10" width="17.7109375" style="8" customWidth="1"/>
    <col min="11" max="11" width="8.7109375" style="8" customWidth="1"/>
    <col min="12" max="12" width="17.7109375" style="8" customWidth="1"/>
    <col min="13" max="13" width="43" style="8" customWidth="1"/>
    <col min="14" max="14" width="18.42578125" style="8" customWidth="1"/>
    <col min="15" max="259" width="9.140625" style="8"/>
    <col min="260" max="260" width="5.42578125" style="8" customWidth="1"/>
    <col min="261" max="261" width="18" style="8" bestFit="1" customWidth="1"/>
    <col min="262" max="262" width="18" style="8" customWidth="1"/>
    <col min="263" max="263" width="17.42578125" style="8" customWidth="1"/>
    <col min="264" max="264" width="17.5703125" style="8" bestFit="1" customWidth="1"/>
    <col min="265" max="265" width="19.42578125" style="8" customWidth="1"/>
    <col min="266" max="266" width="15.85546875" style="8" customWidth="1"/>
    <col min="267" max="267" width="17.85546875" style="8" customWidth="1"/>
    <col min="268" max="268" width="22.140625" style="8" customWidth="1"/>
    <col min="269" max="269" width="15.42578125" style="8" bestFit="1" customWidth="1"/>
    <col min="270" max="270" width="18.42578125" style="8" customWidth="1"/>
    <col min="271" max="515" width="9.140625" style="8"/>
    <col min="516" max="516" width="5.42578125" style="8" customWidth="1"/>
    <col min="517" max="517" width="18" style="8" bestFit="1" customWidth="1"/>
    <col min="518" max="518" width="18" style="8" customWidth="1"/>
    <col min="519" max="519" width="17.42578125" style="8" customWidth="1"/>
    <col min="520" max="520" width="17.5703125" style="8" bestFit="1" customWidth="1"/>
    <col min="521" max="521" width="19.42578125" style="8" customWidth="1"/>
    <col min="522" max="522" width="15.85546875" style="8" customWidth="1"/>
    <col min="523" max="523" width="17.85546875" style="8" customWidth="1"/>
    <col min="524" max="524" width="22.140625" style="8" customWidth="1"/>
    <col min="525" max="525" width="15.42578125" style="8" bestFit="1" customWidth="1"/>
    <col min="526" max="526" width="18.42578125" style="8" customWidth="1"/>
    <col min="527" max="771" width="9.140625" style="8"/>
    <col min="772" max="772" width="5.42578125" style="8" customWidth="1"/>
    <col min="773" max="773" width="18" style="8" bestFit="1" customWidth="1"/>
    <col min="774" max="774" width="18" style="8" customWidth="1"/>
    <col min="775" max="775" width="17.42578125" style="8" customWidth="1"/>
    <col min="776" max="776" width="17.5703125" style="8" bestFit="1" customWidth="1"/>
    <col min="777" max="777" width="19.42578125" style="8" customWidth="1"/>
    <col min="778" max="778" width="15.85546875" style="8" customWidth="1"/>
    <col min="779" max="779" width="17.85546875" style="8" customWidth="1"/>
    <col min="780" max="780" width="22.140625" style="8" customWidth="1"/>
    <col min="781" max="781" width="15.42578125" style="8" bestFit="1" customWidth="1"/>
    <col min="782" max="782" width="18.42578125" style="8" customWidth="1"/>
    <col min="783" max="1027" width="9.140625" style="8"/>
    <col min="1028" max="1028" width="5.42578125" style="8" customWidth="1"/>
    <col min="1029" max="1029" width="18" style="8" bestFit="1" customWidth="1"/>
    <col min="1030" max="1030" width="18" style="8" customWidth="1"/>
    <col min="1031" max="1031" width="17.42578125" style="8" customWidth="1"/>
    <col min="1032" max="1032" width="17.5703125" style="8" bestFit="1" customWidth="1"/>
    <col min="1033" max="1033" width="19.42578125" style="8" customWidth="1"/>
    <col min="1034" max="1034" width="15.85546875" style="8" customWidth="1"/>
    <col min="1035" max="1035" width="17.85546875" style="8" customWidth="1"/>
    <col min="1036" max="1036" width="22.140625" style="8" customWidth="1"/>
    <col min="1037" max="1037" width="15.42578125" style="8" bestFit="1" customWidth="1"/>
    <col min="1038" max="1038" width="18.42578125" style="8" customWidth="1"/>
    <col min="1039" max="1283" width="9.140625" style="8"/>
    <col min="1284" max="1284" width="5.42578125" style="8" customWidth="1"/>
    <col min="1285" max="1285" width="18" style="8" bestFit="1" customWidth="1"/>
    <col min="1286" max="1286" width="18" style="8" customWidth="1"/>
    <col min="1287" max="1287" width="17.42578125" style="8" customWidth="1"/>
    <col min="1288" max="1288" width="17.5703125" style="8" bestFit="1" customWidth="1"/>
    <col min="1289" max="1289" width="19.42578125" style="8" customWidth="1"/>
    <col min="1290" max="1290" width="15.85546875" style="8" customWidth="1"/>
    <col min="1291" max="1291" width="17.85546875" style="8" customWidth="1"/>
    <col min="1292" max="1292" width="22.140625" style="8" customWidth="1"/>
    <col min="1293" max="1293" width="15.42578125" style="8" bestFit="1" customWidth="1"/>
    <col min="1294" max="1294" width="18.42578125" style="8" customWidth="1"/>
    <col min="1295" max="1539" width="9.140625" style="8"/>
    <col min="1540" max="1540" width="5.42578125" style="8" customWidth="1"/>
    <col min="1541" max="1541" width="18" style="8" bestFit="1" customWidth="1"/>
    <col min="1542" max="1542" width="18" style="8" customWidth="1"/>
    <col min="1543" max="1543" width="17.42578125" style="8" customWidth="1"/>
    <col min="1544" max="1544" width="17.5703125" style="8" bestFit="1" customWidth="1"/>
    <col min="1545" max="1545" width="19.42578125" style="8" customWidth="1"/>
    <col min="1546" max="1546" width="15.85546875" style="8" customWidth="1"/>
    <col min="1547" max="1547" width="17.85546875" style="8" customWidth="1"/>
    <col min="1548" max="1548" width="22.140625" style="8" customWidth="1"/>
    <col min="1549" max="1549" width="15.42578125" style="8" bestFit="1" customWidth="1"/>
    <col min="1550" max="1550" width="18.42578125" style="8" customWidth="1"/>
    <col min="1551" max="1795" width="9.140625" style="8"/>
    <col min="1796" max="1796" width="5.42578125" style="8" customWidth="1"/>
    <col min="1797" max="1797" width="18" style="8" bestFit="1" customWidth="1"/>
    <col min="1798" max="1798" width="18" style="8" customWidth="1"/>
    <col min="1799" max="1799" width="17.42578125" style="8" customWidth="1"/>
    <col min="1800" max="1800" width="17.5703125" style="8" bestFit="1" customWidth="1"/>
    <col min="1801" max="1801" width="19.42578125" style="8" customWidth="1"/>
    <col min="1802" max="1802" width="15.85546875" style="8" customWidth="1"/>
    <col min="1803" max="1803" width="17.85546875" style="8" customWidth="1"/>
    <col min="1804" max="1804" width="22.140625" style="8" customWidth="1"/>
    <col min="1805" max="1805" width="15.42578125" style="8" bestFit="1" customWidth="1"/>
    <col min="1806" max="1806" width="18.42578125" style="8" customWidth="1"/>
    <col min="1807" max="2051" width="9.140625" style="8"/>
    <col min="2052" max="2052" width="5.42578125" style="8" customWidth="1"/>
    <col min="2053" max="2053" width="18" style="8" bestFit="1" customWidth="1"/>
    <col min="2054" max="2054" width="18" style="8" customWidth="1"/>
    <col min="2055" max="2055" width="17.42578125" style="8" customWidth="1"/>
    <col min="2056" max="2056" width="17.5703125" style="8" bestFit="1" customWidth="1"/>
    <col min="2057" max="2057" width="19.42578125" style="8" customWidth="1"/>
    <col min="2058" max="2058" width="15.85546875" style="8" customWidth="1"/>
    <col min="2059" max="2059" width="17.85546875" style="8" customWidth="1"/>
    <col min="2060" max="2060" width="22.140625" style="8" customWidth="1"/>
    <col min="2061" max="2061" width="15.42578125" style="8" bestFit="1" customWidth="1"/>
    <col min="2062" max="2062" width="18.42578125" style="8" customWidth="1"/>
    <col min="2063" max="2307" width="9.140625" style="8"/>
    <col min="2308" max="2308" width="5.42578125" style="8" customWidth="1"/>
    <col min="2309" max="2309" width="18" style="8" bestFit="1" customWidth="1"/>
    <col min="2310" max="2310" width="18" style="8" customWidth="1"/>
    <col min="2311" max="2311" width="17.42578125" style="8" customWidth="1"/>
    <col min="2312" max="2312" width="17.5703125" style="8" bestFit="1" customWidth="1"/>
    <col min="2313" max="2313" width="19.42578125" style="8" customWidth="1"/>
    <col min="2314" max="2314" width="15.85546875" style="8" customWidth="1"/>
    <col min="2315" max="2315" width="17.85546875" style="8" customWidth="1"/>
    <col min="2316" max="2316" width="22.140625" style="8" customWidth="1"/>
    <col min="2317" max="2317" width="15.42578125" style="8" bestFit="1" customWidth="1"/>
    <col min="2318" max="2318" width="18.42578125" style="8" customWidth="1"/>
    <col min="2319" max="2563" width="9.140625" style="8"/>
    <col min="2564" max="2564" width="5.42578125" style="8" customWidth="1"/>
    <col min="2565" max="2565" width="18" style="8" bestFit="1" customWidth="1"/>
    <col min="2566" max="2566" width="18" style="8" customWidth="1"/>
    <col min="2567" max="2567" width="17.42578125" style="8" customWidth="1"/>
    <col min="2568" max="2568" width="17.5703125" style="8" bestFit="1" customWidth="1"/>
    <col min="2569" max="2569" width="19.42578125" style="8" customWidth="1"/>
    <col min="2570" max="2570" width="15.85546875" style="8" customWidth="1"/>
    <col min="2571" max="2571" width="17.85546875" style="8" customWidth="1"/>
    <col min="2572" max="2572" width="22.140625" style="8" customWidth="1"/>
    <col min="2573" max="2573" width="15.42578125" style="8" bestFit="1" customWidth="1"/>
    <col min="2574" max="2574" width="18.42578125" style="8" customWidth="1"/>
    <col min="2575" max="2819" width="9.140625" style="8"/>
    <col min="2820" max="2820" width="5.42578125" style="8" customWidth="1"/>
    <col min="2821" max="2821" width="18" style="8" bestFit="1" customWidth="1"/>
    <col min="2822" max="2822" width="18" style="8" customWidth="1"/>
    <col min="2823" max="2823" width="17.42578125" style="8" customWidth="1"/>
    <col min="2824" max="2824" width="17.5703125" style="8" bestFit="1" customWidth="1"/>
    <col min="2825" max="2825" width="19.42578125" style="8" customWidth="1"/>
    <col min="2826" max="2826" width="15.85546875" style="8" customWidth="1"/>
    <col min="2827" max="2827" width="17.85546875" style="8" customWidth="1"/>
    <col min="2828" max="2828" width="22.140625" style="8" customWidth="1"/>
    <col min="2829" max="2829" width="15.42578125" style="8" bestFit="1" customWidth="1"/>
    <col min="2830" max="2830" width="18.42578125" style="8" customWidth="1"/>
    <col min="2831" max="3075" width="9.140625" style="8"/>
    <col min="3076" max="3076" width="5.42578125" style="8" customWidth="1"/>
    <col min="3077" max="3077" width="18" style="8" bestFit="1" customWidth="1"/>
    <col min="3078" max="3078" width="18" style="8" customWidth="1"/>
    <col min="3079" max="3079" width="17.42578125" style="8" customWidth="1"/>
    <col min="3080" max="3080" width="17.5703125" style="8" bestFit="1" customWidth="1"/>
    <col min="3081" max="3081" width="19.42578125" style="8" customWidth="1"/>
    <col min="3082" max="3082" width="15.85546875" style="8" customWidth="1"/>
    <col min="3083" max="3083" width="17.85546875" style="8" customWidth="1"/>
    <col min="3084" max="3084" width="22.140625" style="8" customWidth="1"/>
    <col min="3085" max="3085" width="15.42578125" style="8" bestFit="1" customWidth="1"/>
    <col min="3086" max="3086" width="18.42578125" style="8" customWidth="1"/>
    <col min="3087" max="3331" width="9.140625" style="8"/>
    <col min="3332" max="3332" width="5.42578125" style="8" customWidth="1"/>
    <col min="3333" max="3333" width="18" style="8" bestFit="1" customWidth="1"/>
    <col min="3334" max="3334" width="18" style="8" customWidth="1"/>
    <col min="3335" max="3335" width="17.42578125" style="8" customWidth="1"/>
    <col min="3336" max="3336" width="17.5703125" style="8" bestFit="1" customWidth="1"/>
    <col min="3337" max="3337" width="19.42578125" style="8" customWidth="1"/>
    <col min="3338" max="3338" width="15.85546875" style="8" customWidth="1"/>
    <col min="3339" max="3339" width="17.85546875" style="8" customWidth="1"/>
    <col min="3340" max="3340" width="22.140625" style="8" customWidth="1"/>
    <col min="3341" max="3341" width="15.42578125" style="8" bestFit="1" customWidth="1"/>
    <col min="3342" max="3342" width="18.42578125" style="8" customWidth="1"/>
    <col min="3343" max="3587" width="9.140625" style="8"/>
    <col min="3588" max="3588" width="5.42578125" style="8" customWidth="1"/>
    <col min="3589" max="3589" width="18" style="8" bestFit="1" customWidth="1"/>
    <col min="3590" max="3590" width="18" style="8" customWidth="1"/>
    <col min="3591" max="3591" width="17.42578125" style="8" customWidth="1"/>
    <col min="3592" max="3592" width="17.5703125" style="8" bestFit="1" customWidth="1"/>
    <col min="3593" max="3593" width="19.42578125" style="8" customWidth="1"/>
    <col min="3594" max="3594" width="15.85546875" style="8" customWidth="1"/>
    <col min="3595" max="3595" width="17.85546875" style="8" customWidth="1"/>
    <col min="3596" max="3596" width="22.140625" style="8" customWidth="1"/>
    <col min="3597" max="3597" width="15.42578125" style="8" bestFit="1" customWidth="1"/>
    <col min="3598" max="3598" width="18.42578125" style="8" customWidth="1"/>
    <col min="3599" max="3843" width="9.140625" style="8"/>
    <col min="3844" max="3844" width="5.42578125" style="8" customWidth="1"/>
    <col min="3845" max="3845" width="18" style="8" bestFit="1" customWidth="1"/>
    <col min="3846" max="3846" width="18" style="8" customWidth="1"/>
    <col min="3847" max="3847" width="17.42578125" style="8" customWidth="1"/>
    <col min="3848" max="3848" width="17.5703125" style="8" bestFit="1" customWidth="1"/>
    <col min="3849" max="3849" width="19.42578125" style="8" customWidth="1"/>
    <col min="3850" max="3850" width="15.85546875" style="8" customWidth="1"/>
    <col min="3851" max="3851" width="17.85546875" style="8" customWidth="1"/>
    <col min="3852" max="3852" width="22.140625" style="8" customWidth="1"/>
    <col min="3853" max="3853" width="15.42578125" style="8" bestFit="1" customWidth="1"/>
    <col min="3854" max="3854" width="18.42578125" style="8" customWidth="1"/>
    <col min="3855" max="4099" width="9.140625" style="8"/>
    <col min="4100" max="4100" width="5.42578125" style="8" customWidth="1"/>
    <col min="4101" max="4101" width="18" style="8" bestFit="1" customWidth="1"/>
    <col min="4102" max="4102" width="18" style="8" customWidth="1"/>
    <col min="4103" max="4103" width="17.42578125" style="8" customWidth="1"/>
    <col min="4104" max="4104" width="17.5703125" style="8" bestFit="1" customWidth="1"/>
    <col min="4105" max="4105" width="19.42578125" style="8" customWidth="1"/>
    <col min="4106" max="4106" width="15.85546875" style="8" customWidth="1"/>
    <col min="4107" max="4107" width="17.85546875" style="8" customWidth="1"/>
    <col min="4108" max="4108" width="22.140625" style="8" customWidth="1"/>
    <col min="4109" max="4109" width="15.42578125" style="8" bestFit="1" customWidth="1"/>
    <col min="4110" max="4110" width="18.42578125" style="8" customWidth="1"/>
    <col min="4111" max="4355" width="9.140625" style="8"/>
    <col min="4356" max="4356" width="5.42578125" style="8" customWidth="1"/>
    <col min="4357" max="4357" width="18" style="8" bestFit="1" customWidth="1"/>
    <col min="4358" max="4358" width="18" style="8" customWidth="1"/>
    <col min="4359" max="4359" width="17.42578125" style="8" customWidth="1"/>
    <col min="4360" max="4360" width="17.5703125" style="8" bestFit="1" customWidth="1"/>
    <col min="4361" max="4361" width="19.42578125" style="8" customWidth="1"/>
    <col min="4362" max="4362" width="15.85546875" style="8" customWidth="1"/>
    <col min="4363" max="4363" width="17.85546875" style="8" customWidth="1"/>
    <col min="4364" max="4364" width="22.140625" style="8" customWidth="1"/>
    <col min="4365" max="4365" width="15.42578125" style="8" bestFit="1" customWidth="1"/>
    <col min="4366" max="4366" width="18.42578125" style="8" customWidth="1"/>
    <col min="4367" max="4611" width="9.140625" style="8"/>
    <col min="4612" max="4612" width="5.42578125" style="8" customWidth="1"/>
    <col min="4613" max="4613" width="18" style="8" bestFit="1" customWidth="1"/>
    <col min="4614" max="4614" width="18" style="8" customWidth="1"/>
    <col min="4615" max="4615" width="17.42578125" style="8" customWidth="1"/>
    <col min="4616" max="4616" width="17.5703125" style="8" bestFit="1" customWidth="1"/>
    <col min="4617" max="4617" width="19.42578125" style="8" customWidth="1"/>
    <col min="4618" max="4618" width="15.85546875" style="8" customWidth="1"/>
    <col min="4619" max="4619" width="17.85546875" style="8" customWidth="1"/>
    <col min="4620" max="4620" width="22.140625" style="8" customWidth="1"/>
    <col min="4621" max="4621" width="15.42578125" style="8" bestFit="1" customWidth="1"/>
    <col min="4622" max="4622" width="18.42578125" style="8" customWidth="1"/>
    <col min="4623" max="4867" width="9.140625" style="8"/>
    <col min="4868" max="4868" width="5.42578125" style="8" customWidth="1"/>
    <col min="4869" max="4869" width="18" style="8" bestFit="1" customWidth="1"/>
    <col min="4870" max="4870" width="18" style="8" customWidth="1"/>
    <col min="4871" max="4871" width="17.42578125" style="8" customWidth="1"/>
    <col min="4872" max="4872" width="17.5703125" style="8" bestFit="1" customWidth="1"/>
    <col min="4873" max="4873" width="19.42578125" style="8" customWidth="1"/>
    <col min="4874" max="4874" width="15.85546875" style="8" customWidth="1"/>
    <col min="4875" max="4875" width="17.85546875" style="8" customWidth="1"/>
    <col min="4876" max="4876" width="22.140625" style="8" customWidth="1"/>
    <col min="4877" max="4877" width="15.42578125" style="8" bestFit="1" customWidth="1"/>
    <col min="4878" max="4878" width="18.42578125" style="8" customWidth="1"/>
    <col min="4879" max="5123" width="9.140625" style="8"/>
    <col min="5124" max="5124" width="5.42578125" style="8" customWidth="1"/>
    <col min="5125" max="5125" width="18" style="8" bestFit="1" customWidth="1"/>
    <col min="5126" max="5126" width="18" style="8" customWidth="1"/>
    <col min="5127" max="5127" width="17.42578125" style="8" customWidth="1"/>
    <col min="5128" max="5128" width="17.5703125" style="8" bestFit="1" customWidth="1"/>
    <col min="5129" max="5129" width="19.42578125" style="8" customWidth="1"/>
    <col min="5130" max="5130" width="15.85546875" style="8" customWidth="1"/>
    <col min="5131" max="5131" width="17.85546875" style="8" customWidth="1"/>
    <col min="5132" max="5132" width="22.140625" style="8" customWidth="1"/>
    <col min="5133" max="5133" width="15.42578125" style="8" bestFit="1" customWidth="1"/>
    <col min="5134" max="5134" width="18.42578125" style="8" customWidth="1"/>
    <col min="5135" max="5379" width="9.140625" style="8"/>
    <col min="5380" max="5380" width="5.42578125" style="8" customWidth="1"/>
    <col min="5381" max="5381" width="18" style="8" bestFit="1" customWidth="1"/>
    <col min="5382" max="5382" width="18" style="8" customWidth="1"/>
    <col min="5383" max="5383" width="17.42578125" style="8" customWidth="1"/>
    <col min="5384" max="5384" width="17.5703125" style="8" bestFit="1" customWidth="1"/>
    <col min="5385" max="5385" width="19.42578125" style="8" customWidth="1"/>
    <col min="5386" max="5386" width="15.85546875" style="8" customWidth="1"/>
    <col min="5387" max="5387" width="17.85546875" style="8" customWidth="1"/>
    <col min="5388" max="5388" width="22.140625" style="8" customWidth="1"/>
    <col min="5389" max="5389" width="15.42578125" style="8" bestFit="1" customWidth="1"/>
    <col min="5390" max="5390" width="18.42578125" style="8" customWidth="1"/>
    <col min="5391" max="5635" width="9.140625" style="8"/>
    <col min="5636" max="5636" width="5.42578125" style="8" customWidth="1"/>
    <col min="5637" max="5637" width="18" style="8" bestFit="1" customWidth="1"/>
    <col min="5638" max="5638" width="18" style="8" customWidth="1"/>
    <col min="5639" max="5639" width="17.42578125" style="8" customWidth="1"/>
    <col min="5640" max="5640" width="17.5703125" style="8" bestFit="1" customWidth="1"/>
    <col min="5641" max="5641" width="19.42578125" style="8" customWidth="1"/>
    <col min="5642" max="5642" width="15.85546875" style="8" customWidth="1"/>
    <col min="5643" max="5643" width="17.85546875" style="8" customWidth="1"/>
    <col min="5644" max="5644" width="22.140625" style="8" customWidth="1"/>
    <col min="5645" max="5645" width="15.42578125" style="8" bestFit="1" customWidth="1"/>
    <col min="5646" max="5646" width="18.42578125" style="8" customWidth="1"/>
    <col min="5647" max="5891" width="9.140625" style="8"/>
    <col min="5892" max="5892" width="5.42578125" style="8" customWidth="1"/>
    <col min="5893" max="5893" width="18" style="8" bestFit="1" customWidth="1"/>
    <col min="5894" max="5894" width="18" style="8" customWidth="1"/>
    <col min="5895" max="5895" width="17.42578125" style="8" customWidth="1"/>
    <col min="5896" max="5896" width="17.5703125" style="8" bestFit="1" customWidth="1"/>
    <col min="5897" max="5897" width="19.42578125" style="8" customWidth="1"/>
    <col min="5898" max="5898" width="15.85546875" style="8" customWidth="1"/>
    <col min="5899" max="5899" width="17.85546875" style="8" customWidth="1"/>
    <col min="5900" max="5900" width="22.140625" style="8" customWidth="1"/>
    <col min="5901" max="5901" width="15.42578125" style="8" bestFit="1" customWidth="1"/>
    <col min="5902" max="5902" width="18.42578125" style="8" customWidth="1"/>
    <col min="5903" max="6147" width="9.140625" style="8"/>
    <col min="6148" max="6148" width="5.42578125" style="8" customWidth="1"/>
    <col min="6149" max="6149" width="18" style="8" bestFit="1" customWidth="1"/>
    <col min="6150" max="6150" width="18" style="8" customWidth="1"/>
    <col min="6151" max="6151" width="17.42578125" style="8" customWidth="1"/>
    <col min="6152" max="6152" width="17.5703125" style="8" bestFit="1" customWidth="1"/>
    <col min="6153" max="6153" width="19.42578125" style="8" customWidth="1"/>
    <col min="6154" max="6154" width="15.85546875" style="8" customWidth="1"/>
    <col min="6155" max="6155" width="17.85546875" style="8" customWidth="1"/>
    <col min="6156" max="6156" width="22.140625" style="8" customWidth="1"/>
    <col min="6157" max="6157" width="15.42578125" style="8" bestFit="1" customWidth="1"/>
    <col min="6158" max="6158" width="18.42578125" style="8" customWidth="1"/>
    <col min="6159" max="6403" width="9.140625" style="8"/>
    <col min="6404" max="6404" width="5.42578125" style="8" customWidth="1"/>
    <col min="6405" max="6405" width="18" style="8" bestFit="1" customWidth="1"/>
    <col min="6406" max="6406" width="18" style="8" customWidth="1"/>
    <col min="6407" max="6407" width="17.42578125" style="8" customWidth="1"/>
    <col min="6408" max="6408" width="17.5703125" style="8" bestFit="1" customWidth="1"/>
    <col min="6409" max="6409" width="19.42578125" style="8" customWidth="1"/>
    <col min="6410" max="6410" width="15.85546875" style="8" customWidth="1"/>
    <col min="6411" max="6411" width="17.85546875" style="8" customWidth="1"/>
    <col min="6412" max="6412" width="22.140625" style="8" customWidth="1"/>
    <col min="6413" max="6413" width="15.42578125" style="8" bestFit="1" customWidth="1"/>
    <col min="6414" max="6414" width="18.42578125" style="8" customWidth="1"/>
    <col min="6415" max="6659" width="9.140625" style="8"/>
    <col min="6660" max="6660" width="5.42578125" style="8" customWidth="1"/>
    <col min="6661" max="6661" width="18" style="8" bestFit="1" customWidth="1"/>
    <col min="6662" max="6662" width="18" style="8" customWidth="1"/>
    <col min="6663" max="6663" width="17.42578125" style="8" customWidth="1"/>
    <col min="6664" max="6664" width="17.5703125" style="8" bestFit="1" customWidth="1"/>
    <col min="6665" max="6665" width="19.42578125" style="8" customWidth="1"/>
    <col min="6666" max="6666" width="15.85546875" style="8" customWidth="1"/>
    <col min="6667" max="6667" width="17.85546875" style="8" customWidth="1"/>
    <col min="6668" max="6668" width="22.140625" style="8" customWidth="1"/>
    <col min="6669" max="6669" width="15.42578125" style="8" bestFit="1" customWidth="1"/>
    <col min="6670" max="6670" width="18.42578125" style="8" customWidth="1"/>
    <col min="6671" max="6915" width="9.140625" style="8"/>
    <col min="6916" max="6916" width="5.42578125" style="8" customWidth="1"/>
    <col min="6917" max="6917" width="18" style="8" bestFit="1" customWidth="1"/>
    <col min="6918" max="6918" width="18" style="8" customWidth="1"/>
    <col min="6919" max="6919" width="17.42578125" style="8" customWidth="1"/>
    <col min="6920" max="6920" width="17.5703125" style="8" bestFit="1" customWidth="1"/>
    <col min="6921" max="6921" width="19.42578125" style="8" customWidth="1"/>
    <col min="6922" max="6922" width="15.85546875" style="8" customWidth="1"/>
    <col min="6923" max="6923" width="17.85546875" style="8" customWidth="1"/>
    <col min="6924" max="6924" width="22.140625" style="8" customWidth="1"/>
    <col min="6925" max="6925" width="15.42578125" style="8" bestFit="1" customWidth="1"/>
    <col min="6926" max="6926" width="18.42578125" style="8" customWidth="1"/>
    <col min="6927" max="7171" width="9.140625" style="8"/>
    <col min="7172" max="7172" width="5.42578125" style="8" customWidth="1"/>
    <col min="7173" max="7173" width="18" style="8" bestFit="1" customWidth="1"/>
    <col min="7174" max="7174" width="18" style="8" customWidth="1"/>
    <col min="7175" max="7175" width="17.42578125" style="8" customWidth="1"/>
    <col min="7176" max="7176" width="17.5703125" style="8" bestFit="1" customWidth="1"/>
    <col min="7177" max="7177" width="19.42578125" style="8" customWidth="1"/>
    <col min="7178" max="7178" width="15.85546875" style="8" customWidth="1"/>
    <col min="7179" max="7179" width="17.85546875" style="8" customWidth="1"/>
    <col min="7180" max="7180" width="22.140625" style="8" customWidth="1"/>
    <col min="7181" max="7181" width="15.42578125" style="8" bestFit="1" customWidth="1"/>
    <col min="7182" max="7182" width="18.42578125" style="8" customWidth="1"/>
    <col min="7183" max="7427" width="9.140625" style="8"/>
    <col min="7428" max="7428" width="5.42578125" style="8" customWidth="1"/>
    <col min="7429" max="7429" width="18" style="8" bestFit="1" customWidth="1"/>
    <col min="7430" max="7430" width="18" style="8" customWidth="1"/>
    <col min="7431" max="7431" width="17.42578125" style="8" customWidth="1"/>
    <col min="7432" max="7432" width="17.5703125" style="8" bestFit="1" customWidth="1"/>
    <col min="7433" max="7433" width="19.42578125" style="8" customWidth="1"/>
    <col min="7434" max="7434" width="15.85546875" style="8" customWidth="1"/>
    <col min="7435" max="7435" width="17.85546875" style="8" customWidth="1"/>
    <col min="7436" max="7436" width="22.140625" style="8" customWidth="1"/>
    <col min="7437" max="7437" width="15.42578125" style="8" bestFit="1" customWidth="1"/>
    <col min="7438" max="7438" width="18.42578125" style="8" customWidth="1"/>
    <col min="7439" max="7683" width="9.140625" style="8"/>
    <col min="7684" max="7684" width="5.42578125" style="8" customWidth="1"/>
    <col min="7685" max="7685" width="18" style="8" bestFit="1" customWidth="1"/>
    <col min="7686" max="7686" width="18" style="8" customWidth="1"/>
    <col min="7687" max="7687" width="17.42578125" style="8" customWidth="1"/>
    <col min="7688" max="7688" width="17.5703125" style="8" bestFit="1" customWidth="1"/>
    <col min="7689" max="7689" width="19.42578125" style="8" customWidth="1"/>
    <col min="7690" max="7690" width="15.85546875" style="8" customWidth="1"/>
    <col min="7691" max="7691" width="17.85546875" style="8" customWidth="1"/>
    <col min="7692" max="7692" width="22.140625" style="8" customWidth="1"/>
    <col min="7693" max="7693" width="15.42578125" style="8" bestFit="1" customWidth="1"/>
    <col min="7694" max="7694" width="18.42578125" style="8" customWidth="1"/>
    <col min="7695" max="7939" width="9.140625" style="8"/>
    <col min="7940" max="7940" width="5.42578125" style="8" customWidth="1"/>
    <col min="7941" max="7941" width="18" style="8" bestFit="1" customWidth="1"/>
    <col min="7942" max="7942" width="18" style="8" customWidth="1"/>
    <col min="7943" max="7943" width="17.42578125" style="8" customWidth="1"/>
    <col min="7944" max="7944" width="17.5703125" style="8" bestFit="1" customWidth="1"/>
    <col min="7945" max="7945" width="19.42578125" style="8" customWidth="1"/>
    <col min="7946" max="7946" width="15.85546875" style="8" customWidth="1"/>
    <col min="7947" max="7947" width="17.85546875" style="8" customWidth="1"/>
    <col min="7948" max="7948" width="22.140625" style="8" customWidth="1"/>
    <col min="7949" max="7949" width="15.42578125" style="8" bestFit="1" customWidth="1"/>
    <col min="7950" max="7950" width="18.42578125" style="8" customWidth="1"/>
    <col min="7951" max="8195" width="9.140625" style="8"/>
    <col min="8196" max="8196" width="5.42578125" style="8" customWidth="1"/>
    <col min="8197" max="8197" width="18" style="8" bestFit="1" customWidth="1"/>
    <col min="8198" max="8198" width="18" style="8" customWidth="1"/>
    <col min="8199" max="8199" width="17.42578125" style="8" customWidth="1"/>
    <col min="8200" max="8200" width="17.5703125" style="8" bestFit="1" customWidth="1"/>
    <col min="8201" max="8201" width="19.42578125" style="8" customWidth="1"/>
    <col min="8202" max="8202" width="15.85546875" style="8" customWidth="1"/>
    <col min="8203" max="8203" width="17.85546875" style="8" customWidth="1"/>
    <col min="8204" max="8204" width="22.140625" style="8" customWidth="1"/>
    <col min="8205" max="8205" width="15.42578125" style="8" bestFit="1" customWidth="1"/>
    <col min="8206" max="8206" width="18.42578125" style="8" customWidth="1"/>
    <col min="8207" max="8451" width="9.140625" style="8"/>
    <col min="8452" max="8452" width="5.42578125" style="8" customWidth="1"/>
    <col min="8453" max="8453" width="18" style="8" bestFit="1" customWidth="1"/>
    <col min="8454" max="8454" width="18" style="8" customWidth="1"/>
    <col min="8455" max="8455" width="17.42578125" style="8" customWidth="1"/>
    <col min="8456" max="8456" width="17.5703125" style="8" bestFit="1" customWidth="1"/>
    <col min="8457" max="8457" width="19.42578125" style="8" customWidth="1"/>
    <col min="8458" max="8458" width="15.85546875" style="8" customWidth="1"/>
    <col min="8459" max="8459" width="17.85546875" style="8" customWidth="1"/>
    <col min="8460" max="8460" width="22.140625" style="8" customWidth="1"/>
    <col min="8461" max="8461" width="15.42578125" style="8" bestFit="1" customWidth="1"/>
    <col min="8462" max="8462" width="18.42578125" style="8" customWidth="1"/>
    <col min="8463" max="8707" width="9.140625" style="8"/>
    <col min="8708" max="8708" width="5.42578125" style="8" customWidth="1"/>
    <col min="8709" max="8709" width="18" style="8" bestFit="1" customWidth="1"/>
    <col min="8710" max="8710" width="18" style="8" customWidth="1"/>
    <col min="8711" max="8711" width="17.42578125" style="8" customWidth="1"/>
    <col min="8712" max="8712" width="17.5703125" style="8" bestFit="1" customWidth="1"/>
    <col min="8713" max="8713" width="19.42578125" style="8" customWidth="1"/>
    <col min="8714" max="8714" width="15.85546875" style="8" customWidth="1"/>
    <col min="8715" max="8715" width="17.85546875" style="8" customWidth="1"/>
    <col min="8716" max="8716" width="22.140625" style="8" customWidth="1"/>
    <col min="8717" max="8717" width="15.42578125" style="8" bestFit="1" customWidth="1"/>
    <col min="8718" max="8718" width="18.42578125" style="8" customWidth="1"/>
    <col min="8719" max="8963" width="9.140625" style="8"/>
    <col min="8964" max="8964" width="5.42578125" style="8" customWidth="1"/>
    <col min="8965" max="8965" width="18" style="8" bestFit="1" customWidth="1"/>
    <col min="8966" max="8966" width="18" style="8" customWidth="1"/>
    <col min="8967" max="8967" width="17.42578125" style="8" customWidth="1"/>
    <col min="8968" max="8968" width="17.5703125" style="8" bestFit="1" customWidth="1"/>
    <col min="8969" max="8969" width="19.42578125" style="8" customWidth="1"/>
    <col min="8970" max="8970" width="15.85546875" style="8" customWidth="1"/>
    <col min="8971" max="8971" width="17.85546875" style="8" customWidth="1"/>
    <col min="8972" max="8972" width="22.140625" style="8" customWidth="1"/>
    <col min="8973" max="8973" width="15.42578125" style="8" bestFit="1" customWidth="1"/>
    <col min="8974" max="8974" width="18.42578125" style="8" customWidth="1"/>
    <col min="8975" max="9219" width="9.140625" style="8"/>
    <col min="9220" max="9220" width="5.42578125" style="8" customWidth="1"/>
    <col min="9221" max="9221" width="18" style="8" bestFit="1" customWidth="1"/>
    <col min="9222" max="9222" width="18" style="8" customWidth="1"/>
    <col min="9223" max="9223" width="17.42578125" style="8" customWidth="1"/>
    <col min="9224" max="9224" width="17.5703125" style="8" bestFit="1" customWidth="1"/>
    <col min="9225" max="9225" width="19.42578125" style="8" customWidth="1"/>
    <col min="9226" max="9226" width="15.85546875" style="8" customWidth="1"/>
    <col min="9227" max="9227" width="17.85546875" style="8" customWidth="1"/>
    <col min="9228" max="9228" width="22.140625" style="8" customWidth="1"/>
    <col min="9229" max="9229" width="15.42578125" style="8" bestFit="1" customWidth="1"/>
    <col min="9230" max="9230" width="18.42578125" style="8" customWidth="1"/>
    <col min="9231" max="9475" width="9.140625" style="8"/>
    <col min="9476" max="9476" width="5.42578125" style="8" customWidth="1"/>
    <col min="9477" max="9477" width="18" style="8" bestFit="1" customWidth="1"/>
    <col min="9478" max="9478" width="18" style="8" customWidth="1"/>
    <col min="9479" max="9479" width="17.42578125" style="8" customWidth="1"/>
    <col min="9480" max="9480" width="17.5703125" style="8" bestFit="1" customWidth="1"/>
    <col min="9481" max="9481" width="19.42578125" style="8" customWidth="1"/>
    <col min="9482" max="9482" width="15.85546875" style="8" customWidth="1"/>
    <col min="9483" max="9483" width="17.85546875" style="8" customWidth="1"/>
    <col min="9484" max="9484" width="22.140625" style="8" customWidth="1"/>
    <col min="9485" max="9485" width="15.42578125" style="8" bestFit="1" customWidth="1"/>
    <col min="9486" max="9486" width="18.42578125" style="8" customWidth="1"/>
    <col min="9487" max="9731" width="9.140625" style="8"/>
    <col min="9732" max="9732" width="5.42578125" style="8" customWidth="1"/>
    <col min="9733" max="9733" width="18" style="8" bestFit="1" customWidth="1"/>
    <col min="9734" max="9734" width="18" style="8" customWidth="1"/>
    <col min="9735" max="9735" width="17.42578125" style="8" customWidth="1"/>
    <col min="9736" max="9736" width="17.5703125" style="8" bestFit="1" customWidth="1"/>
    <col min="9737" max="9737" width="19.42578125" style="8" customWidth="1"/>
    <col min="9738" max="9738" width="15.85546875" style="8" customWidth="1"/>
    <col min="9739" max="9739" width="17.85546875" style="8" customWidth="1"/>
    <col min="9740" max="9740" width="22.140625" style="8" customWidth="1"/>
    <col min="9741" max="9741" width="15.42578125" style="8" bestFit="1" customWidth="1"/>
    <col min="9742" max="9742" width="18.42578125" style="8" customWidth="1"/>
    <col min="9743" max="9987" width="9.140625" style="8"/>
    <col min="9988" max="9988" width="5.42578125" style="8" customWidth="1"/>
    <col min="9989" max="9989" width="18" style="8" bestFit="1" customWidth="1"/>
    <col min="9990" max="9990" width="18" style="8" customWidth="1"/>
    <col min="9991" max="9991" width="17.42578125" style="8" customWidth="1"/>
    <col min="9992" max="9992" width="17.5703125" style="8" bestFit="1" customWidth="1"/>
    <col min="9993" max="9993" width="19.42578125" style="8" customWidth="1"/>
    <col min="9994" max="9994" width="15.85546875" style="8" customWidth="1"/>
    <col min="9995" max="9995" width="17.85546875" style="8" customWidth="1"/>
    <col min="9996" max="9996" width="22.140625" style="8" customWidth="1"/>
    <col min="9997" max="9997" width="15.42578125" style="8" bestFit="1" customWidth="1"/>
    <col min="9998" max="9998" width="18.42578125" style="8" customWidth="1"/>
    <col min="9999" max="10243" width="9.140625" style="8"/>
    <col min="10244" max="10244" width="5.42578125" style="8" customWidth="1"/>
    <col min="10245" max="10245" width="18" style="8" bestFit="1" customWidth="1"/>
    <col min="10246" max="10246" width="18" style="8" customWidth="1"/>
    <col min="10247" max="10247" width="17.42578125" style="8" customWidth="1"/>
    <col min="10248" max="10248" width="17.5703125" style="8" bestFit="1" customWidth="1"/>
    <col min="10249" max="10249" width="19.42578125" style="8" customWidth="1"/>
    <col min="10250" max="10250" width="15.85546875" style="8" customWidth="1"/>
    <col min="10251" max="10251" width="17.85546875" style="8" customWidth="1"/>
    <col min="10252" max="10252" width="22.140625" style="8" customWidth="1"/>
    <col min="10253" max="10253" width="15.42578125" style="8" bestFit="1" customWidth="1"/>
    <col min="10254" max="10254" width="18.42578125" style="8" customWidth="1"/>
    <col min="10255" max="10499" width="9.140625" style="8"/>
    <col min="10500" max="10500" width="5.42578125" style="8" customWidth="1"/>
    <col min="10501" max="10501" width="18" style="8" bestFit="1" customWidth="1"/>
    <col min="10502" max="10502" width="18" style="8" customWidth="1"/>
    <col min="10503" max="10503" width="17.42578125" style="8" customWidth="1"/>
    <col min="10504" max="10504" width="17.5703125" style="8" bestFit="1" customWidth="1"/>
    <col min="10505" max="10505" width="19.42578125" style="8" customWidth="1"/>
    <col min="10506" max="10506" width="15.85546875" style="8" customWidth="1"/>
    <col min="10507" max="10507" width="17.85546875" style="8" customWidth="1"/>
    <col min="10508" max="10508" width="22.140625" style="8" customWidth="1"/>
    <col min="10509" max="10509" width="15.42578125" style="8" bestFit="1" customWidth="1"/>
    <col min="10510" max="10510" width="18.42578125" style="8" customWidth="1"/>
    <col min="10511" max="10755" width="9.140625" style="8"/>
    <col min="10756" max="10756" width="5.42578125" style="8" customWidth="1"/>
    <col min="10757" max="10757" width="18" style="8" bestFit="1" customWidth="1"/>
    <col min="10758" max="10758" width="18" style="8" customWidth="1"/>
    <col min="10759" max="10759" width="17.42578125" style="8" customWidth="1"/>
    <col min="10760" max="10760" width="17.5703125" style="8" bestFit="1" customWidth="1"/>
    <col min="10761" max="10761" width="19.42578125" style="8" customWidth="1"/>
    <col min="10762" max="10762" width="15.85546875" style="8" customWidth="1"/>
    <col min="10763" max="10763" width="17.85546875" style="8" customWidth="1"/>
    <col min="10764" max="10764" width="22.140625" style="8" customWidth="1"/>
    <col min="10765" max="10765" width="15.42578125" style="8" bestFit="1" customWidth="1"/>
    <col min="10766" max="10766" width="18.42578125" style="8" customWidth="1"/>
    <col min="10767" max="11011" width="9.140625" style="8"/>
    <col min="11012" max="11012" width="5.42578125" style="8" customWidth="1"/>
    <col min="11013" max="11013" width="18" style="8" bestFit="1" customWidth="1"/>
    <col min="11014" max="11014" width="18" style="8" customWidth="1"/>
    <col min="11015" max="11015" width="17.42578125" style="8" customWidth="1"/>
    <col min="11016" max="11016" width="17.5703125" style="8" bestFit="1" customWidth="1"/>
    <col min="11017" max="11017" width="19.42578125" style="8" customWidth="1"/>
    <col min="11018" max="11018" width="15.85546875" style="8" customWidth="1"/>
    <col min="11019" max="11019" width="17.85546875" style="8" customWidth="1"/>
    <col min="11020" max="11020" width="22.140625" style="8" customWidth="1"/>
    <col min="11021" max="11021" width="15.42578125" style="8" bestFit="1" customWidth="1"/>
    <col min="11022" max="11022" width="18.42578125" style="8" customWidth="1"/>
    <col min="11023" max="11267" width="9.140625" style="8"/>
    <col min="11268" max="11268" width="5.42578125" style="8" customWidth="1"/>
    <col min="11269" max="11269" width="18" style="8" bestFit="1" customWidth="1"/>
    <col min="11270" max="11270" width="18" style="8" customWidth="1"/>
    <col min="11271" max="11271" width="17.42578125" style="8" customWidth="1"/>
    <col min="11272" max="11272" width="17.5703125" style="8" bestFit="1" customWidth="1"/>
    <col min="11273" max="11273" width="19.42578125" style="8" customWidth="1"/>
    <col min="11274" max="11274" width="15.85546875" style="8" customWidth="1"/>
    <col min="11275" max="11275" width="17.85546875" style="8" customWidth="1"/>
    <col min="11276" max="11276" width="22.140625" style="8" customWidth="1"/>
    <col min="11277" max="11277" width="15.42578125" style="8" bestFit="1" customWidth="1"/>
    <col min="11278" max="11278" width="18.42578125" style="8" customWidth="1"/>
    <col min="11279" max="11523" width="9.140625" style="8"/>
    <col min="11524" max="11524" width="5.42578125" style="8" customWidth="1"/>
    <col min="11525" max="11525" width="18" style="8" bestFit="1" customWidth="1"/>
    <col min="11526" max="11526" width="18" style="8" customWidth="1"/>
    <col min="11527" max="11527" width="17.42578125" style="8" customWidth="1"/>
    <col min="11528" max="11528" width="17.5703125" style="8" bestFit="1" customWidth="1"/>
    <col min="11529" max="11529" width="19.42578125" style="8" customWidth="1"/>
    <col min="11530" max="11530" width="15.85546875" style="8" customWidth="1"/>
    <col min="11531" max="11531" width="17.85546875" style="8" customWidth="1"/>
    <col min="11532" max="11532" width="22.140625" style="8" customWidth="1"/>
    <col min="11533" max="11533" width="15.42578125" style="8" bestFit="1" customWidth="1"/>
    <col min="11534" max="11534" width="18.42578125" style="8" customWidth="1"/>
    <col min="11535" max="11779" width="9.140625" style="8"/>
    <col min="11780" max="11780" width="5.42578125" style="8" customWidth="1"/>
    <col min="11781" max="11781" width="18" style="8" bestFit="1" customWidth="1"/>
    <col min="11782" max="11782" width="18" style="8" customWidth="1"/>
    <col min="11783" max="11783" width="17.42578125" style="8" customWidth="1"/>
    <col min="11784" max="11784" width="17.5703125" style="8" bestFit="1" customWidth="1"/>
    <col min="11785" max="11785" width="19.42578125" style="8" customWidth="1"/>
    <col min="11786" max="11786" width="15.85546875" style="8" customWidth="1"/>
    <col min="11787" max="11787" width="17.85546875" style="8" customWidth="1"/>
    <col min="11788" max="11788" width="22.140625" style="8" customWidth="1"/>
    <col min="11789" max="11789" width="15.42578125" style="8" bestFit="1" customWidth="1"/>
    <col min="11790" max="11790" width="18.42578125" style="8" customWidth="1"/>
    <col min="11791" max="12035" width="9.140625" style="8"/>
    <col min="12036" max="12036" width="5.42578125" style="8" customWidth="1"/>
    <col min="12037" max="12037" width="18" style="8" bestFit="1" customWidth="1"/>
    <col min="12038" max="12038" width="18" style="8" customWidth="1"/>
    <col min="12039" max="12039" width="17.42578125" style="8" customWidth="1"/>
    <col min="12040" max="12040" width="17.5703125" style="8" bestFit="1" customWidth="1"/>
    <col min="12041" max="12041" width="19.42578125" style="8" customWidth="1"/>
    <col min="12042" max="12042" width="15.85546875" style="8" customWidth="1"/>
    <col min="12043" max="12043" width="17.85546875" style="8" customWidth="1"/>
    <col min="12044" max="12044" width="22.140625" style="8" customWidth="1"/>
    <col min="12045" max="12045" width="15.42578125" style="8" bestFit="1" customWidth="1"/>
    <col min="12046" max="12046" width="18.42578125" style="8" customWidth="1"/>
    <col min="12047" max="12291" width="9.140625" style="8"/>
    <col min="12292" max="12292" width="5.42578125" style="8" customWidth="1"/>
    <col min="12293" max="12293" width="18" style="8" bestFit="1" customWidth="1"/>
    <col min="12294" max="12294" width="18" style="8" customWidth="1"/>
    <col min="12295" max="12295" width="17.42578125" style="8" customWidth="1"/>
    <col min="12296" max="12296" width="17.5703125" style="8" bestFit="1" customWidth="1"/>
    <col min="12297" max="12297" width="19.42578125" style="8" customWidth="1"/>
    <col min="12298" max="12298" width="15.85546875" style="8" customWidth="1"/>
    <col min="12299" max="12299" width="17.85546875" style="8" customWidth="1"/>
    <col min="12300" max="12300" width="22.140625" style="8" customWidth="1"/>
    <col min="12301" max="12301" width="15.42578125" style="8" bestFit="1" customWidth="1"/>
    <col min="12302" max="12302" width="18.42578125" style="8" customWidth="1"/>
    <col min="12303" max="12547" width="9.140625" style="8"/>
    <col min="12548" max="12548" width="5.42578125" style="8" customWidth="1"/>
    <col min="12549" max="12549" width="18" style="8" bestFit="1" customWidth="1"/>
    <col min="12550" max="12550" width="18" style="8" customWidth="1"/>
    <col min="12551" max="12551" width="17.42578125" style="8" customWidth="1"/>
    <col min="12552" max="12552" width="17.5703125" style="8" bestFit="1" customWidth="1"/>
    <col min="12553" max="12553" width="19.42578125" style="8" customWidth="1"/>
    <col min="12554" max="12554" width="15.85546875" style="8" customWidth="1"/>
    <col min="12555" max="12555" width="17.85546875" style="8" customWidth="1"/>
    <col min="12556" max="12556" width="22.140625" style="8" customWidth="1"/>
    <col min="12557" max="12557" width="15.42578125" style="8" bestFit="1" customWidth="1"/>
    <col min="12558" max="12558" width="18.42578125" style="8" customWidth="1"/>
    <col min="12559" max="12803" width="9.140625" style="8"/>
    <col min="12804" max="12804" width="5.42578125" style="8" customWidth="1"/>
    <col min="12805" max="12805" width="18" style="8" bestFit="1" customWidth="1"/>
    <col min="12806" max="12806" width="18" style="8" customWidth="1"/>
    <col min="12807" max="12807" width="17.42578125" style="8" customWidth="1"/>
    <col min="12808" max="12808" width="17.5703125" style="8" bestFit="1" customWidth="1"/>
    <col min="12809" max="12809" width="19.42578125" style="8" customWidth="1"/>
    <col min="12810" max="12810" width="15.85546875" style="8" customWidth="1"/>
    <col min="12811" max="12811" width="17.85546875" style="8" customWidth="1"/>
    <col min="12812" max="12812" width="22.140625" style="8" customWidth="1"/>
    <col min="12813" max="12813" width="15.42578125" style="8" bestFit="1" customWidth="1"/>
    <col min="12814" max="12814" width="18.42578125" style="8" customWidth="1"/>
    <col min="12815" max="13059" width="9.140625" style="8"/>
    <col min="13060" max="13060" width="5.42578125" style="8" customWidth="1"/>
    <col min="13061" max="13061" width="18" style="8" bestFit="1" customWidth="1"/>
    <col min="13062" max="13062" width="18" style="8" customWidth="1"/>
    <col min="13063" max="13063" width="17.42578125" style="8" customWidth="1"/>
    <col min="13064" max="13064" width="17.5703125" style="8" bestFit="1" customWidth="1"/>
    <col min="13065" max="13065" width="19.42578125" style="8" customWidth="1"/>
    <col min="13066" max="13066" width="15.85546875" style="8" customWidth="1"/>
    <col min="13067" max="13067" width="17.85546875" style="8" customWidth="1"/>
    <col min="13068" max="13068" width="22.140625" style="8" customWidth="1"/>
    <col min="13069" max="13069" width="15.42578125" style="8" bestFit="1" customWidth="1"/>
    <col min="13070" max="13070" width="18.42578125" style="8" customWidth="1"/>
    <col min="13071" max="13315" width="9.140625" style="8"/>
    <col min="13316" max="13316" width="5.42578125" style="8" customWidth="1"/>
    <col min="13317" max="13317" width="18" style="8" bestFit="1" customWidth="1"/>
    <col min="13318" max="13318" width="18" style="8" customWidth="1"/>
    <col min="13319" max="13319" width="17.42578125" style="8" customWidth="1"/>
    <col min="13320" max="13320" width="17.5703125" style="8" bestFit="1" customWidth="1"/>
    <col min="13321" max="13321" width="19.42578125" style="8" customWidth="1"/>
    <col min="13322" max="13322" width="15.85546875" style="8" customWidth="1"/>
    <col min="13323" max="13323" width="17.85546875" style="8" customWidth="1"/>
    <col min="13324" max="13324" width="22.140625" style="8" customWidth="1"/>
    <col min="13325" max="13325" width="15.42578125" style="8" bestFit="1" customWidth="1"/>
    <col min="13326" max="13326" width="18.42578125" style="8" customWidth="1"/>
    <col min="13327" max="13571" width="9.140625" style="8"/>
    <col min="13572" max="13572" width="5.42578125" style="8" customWidth="1"/>
    <col min="13573" max="13573" width="18" style="8" bestFit="1" customWidth="1"/>
    <col min="13574" max="13574" width="18" style="8" customWidth="1"/>
    <col min="13575" max="13575" width="17.42578125" style="8" customWidth="1"/>
    <col min="13576" max="13576" width="17.5703125" style="8" bestFit="1" customWidth="1"/>
    <col min="13577" max="13577" width="19.42578125" style="8" customWidth="1"/>
    <col min="13578" max="13578" width="15.85546875" style="8" customWidth="1"/>
    <col min="13579" max="13579" width="17.85546875" style="8" customWidth="1"/>
    <col min="13580" max="13580" width="22.140625" style="8" customWidth="1"/>
    <col min="13581" max="13581" width="15.42578125" style="8" bestFit="1" customWidth="1"/>
    <col min="13582" max="13582" width="18.42578125" style="8" customWidth="1"/>
    <col min="13583" max="13827" width="9.140625" style="8"/>
    <col min="13828" max="13828" width="5.42578125" style="8" customWidth="1"/>
    <col min="13829" max="13829" width="18" style="8" bestFit="1" customWidth="1"/>
    <col min="13830" max="13830" width="18" style="8" customWidth="1"/>
    <col min="13831" max="13831" width="17.42578125" style="8" customWidth="1"/>
    <col min="13832" max="13832" width="17.5703125" style="8" bestFit="1" customWidth="1"/>
    <col min="13833" max="13833" width="19.42578125" style="8" customWidth="1"/>
    <col min="13834" max="13834" width="15.85546875" style="8" customWidth="1"/>
    <col min="13835" max="13835" width="17.85546875" style="8" customWidth="1"/>
    <col min="13836" max="13836" width="22.140625" style="8" customWidth="1"/>
    <col min="13837" max="13837" width="15.42578125" style="8" bestFit="1" customWidth="1"/>
    <col min="13838" max="13838" width="18.42578125" style="8" customWidth="1"/>
    <col min="13839" max="14083" width="9.140625" style="8"/>
    <col min="14084" max="14084" width="5.42578125" style="8" customWidth="1"/>
    <col min="14085" max="14085" width="18" style="8" bestFit="1" customWidth="1"/>
    <col min="14086" max="14086" width="18" style="8" customWidth="1"/>
    <col min="14087" max="14087" width="17.42578125" style="8" customWidth="1"/>
    <col min="14088" max="14088" width="17.5703125" style="8" bestFit="1" customWidth="1"/>
    <col min="14089" max="14089" width="19.42578125" style="8" customWidth="1"/>
    <col min="14090" max="14090" width="15.85546875" style="8" customWidth="1"/>
    <col min="14091" max="14091" width="17.85546875" style="8" customWidth="1"/>
    <col min="14092" max="14092" width="22.140625" style="8" customWidth="1"/>
    <col min="14093" max="14093" width="15.42578125" style="8" bestFit="1" customWidth="1"/>
    <col min="14094" max="14094" width="18.42578125" style="8" customWidth="1"/>
    <col min="14095" max="14339" width="9.140625" style="8"/>
    <col min="14340" max="14340" width="5.42578125" style="8" customWidth="1"/>
    <col min="14341" max="14341" width="18" style="8" bestFit="1" customWidth="1"/>
    <col min="14342" max="14342" width="18" style="8" customWidth="1"/>
    <col min="14343" max="14343" width="17.42578125" style="8" customWidth="1"/>
    <col min="14344" max="14344" width="17.5703125" style="8" bestFit="1" customWidth="1"/>
    <col min="14345" max="14345" width="19.42578125" style="8" customWidth="1"/>
    <col min="14346" max="14346" width="15.85546875" style="8" customWidth="1"/>
    <col min="14347" max="14347" width="17.85546875" style="8" customWidth="1"/>
    <col min="14348" max="14348" width="22.140625" style="8" customWidth="1"/>
    <col min="14349" max="14349" width="15.42578125" style="8" bestFit="1" customWidth="1"/>
    <col min="14350" max="14350" width="18.42578125" style="8" customWidth="1"/>
    <col min="14351" max="14595" width="9.140625" style="8"/>
    <col min="14596" max="14596" width="5.42578125" style="8" customWidth="1"/>
    <col min="14597" max="14597" width="18" style="8" bestFit="1" customWidth="1"/>
    <col min="14598" max="14598" width="18" style="8" customWidth="1"/>
    <col min="14599" max="14599" width="17.42578125" style="8" customWidth="1"/>
    <col min="14600" max="14600" width="17.5703125" style="8" bestFit="1" customWidth="1"/>
    <col min="14601" max="14601" width="19.42578125" style="8" customWidth="1"/>
    <col min="14602" max="14602" width="15.85546875" style="8" customWidth="1"/>
    <col min="14603" max="14603" width="17.85546875" style="8" customWidth="1"/>
    <col min="14604" max="14604" width="22.140625" style="8" customWidth="1"/>
    <col min="14605" max="14605" width="15.42578125" style="8" bestFit="1" customWidth="1"/>
    <col min="14606" max="14606" width="18.42578125" style="8" customWidth="1"/>
    <col min="14607" max="14851" width="9.140625" style="8"/>
    <col min="14852" max="14852" width="5.42578125" style="8" customWidth="1"/>
    <col min="14853" max="14853" width="18" style="8" bestFit="1" customWidth="1"/>
    <col min="14854" max="14854" width="18" style="8" customWidth="1"/>
    <col min="14855" max="14855" width="17.42578125" style="8" customWidth="1"/>
    <col min="14856" max="14856" width="17.5703125" style="8" bestFit="1" customWidth="1"/>
    <col min="14857" max="14857" width="19.42578125" style="8" customWidth="1"/>
    <col min="14858" max="14858" width="15.85546875" style="8" customWidth="1"/>
    <col min="14859" max="14859" width="17.85546875" style="8" customWidth="1"/>
    <col min="14860" max="14860" width="22.140625" style="8" customWidth="1"/>
    <col min="14861" max="14861" width="15.42578125" style="8" bestFit="1" customWidth="1"/>
    <col min="14862" max="14862" width="18.42578125" style="8" customWidth="1"/>
    <col min="14863" max="15107" width="9.140625" style="8"/>
    <col min="15108" max="15108" width="5.42578125" style="8" customWidth="1"/>
    <col min="15109" max="15109" width="18" style="8" bestFit="1" customWidth="1"/>
    <col min="15110" max="15110" width="18" style="8" customWidth="1"/>
    <col min="15111" max="15111" width="17.42578125" style="8" customWidth="1"/>
    <col min="15112" max="15112" width="17.5703125" style="8" bestFit="1" customWidth="1"/>
    <col min="15113" max="15113" width="19.42578125" style="8" customWidth="1"/>
    <col min="15114" max="15114" width="15.85546875" style="8" customWidth="1"/>
    <col min="15115" max="15115" width="17.85546875" style="8" customWidth="1"/>
    <col min="15116" max="15116" width="22.140625" style="8" customWidth="1"/>
    <col min="15117" max="15117" width="15.42578125" style="8" bestFit="1" customWidth="1"/>
    <col min="15118" max="15118" width="18.42578125" style="8" customWidth="1"/>
    <col min="15119" max="15363" width="9.140625" style="8"/>
    <col min="15364" max="15364" width="5.42578125" style="8" customWidth="1"/>
    <col min="15365" max="15365" width="18" style="8" bestFit="1" customWidth="1"/>
    <col min="15366" max="15366" width="18" style="8" customWidth="1"/>
    <col min="15367" max="15367" width="17.42578125" style="8" customWidth="1"/>
    <col min="15368" max="15368" width="17.5703125" style="8" bestFit="1" customWidth="1"/>
    <col min="15369" max="15369" width="19.42578125" style="8" customWidth="1"/>
    <col min="15370" max="15370" width="15.85546875" style="8" customWidth="1"/>
    <col min="15371" max="15371" width="17.85546875" style="8" customWidth="1"/>
    <col min="15372" max="15372" width="22.140625" style="8" customWidth="1"/>
    <col min="15373" max="15373" width="15.42578125" style="8" bestFit="1" customWidth="1"/>
    <col min="15374" max="15374" width="18.42578125" style="8" customWidth="1"/>
    <col min="15375" max="15619" width="9.140625" style="8"/>
    <col min="15620" max="15620" width="5.42578125" style="8" customWidth="1"/>
    <col min="15621" max="15621" width="18" style="8" bestFit="1" customWidth="1"/>
    <col min="15622" max="15622" width="18" style="8" customWidth="1"/>
    <col min="15623" max="15623" width="17.42578125" style="8" customWidth="1"/>
    <col min="15624" max="15624" width="17.5703125" style="8" bestFit="1" customWidth="1"/>
    <col min="15625" max="15625" width="19.42578125" style="8" customWidth="1"/>
    <col min="15626" max="15626" width="15.85546875" style="8" customWidth="1"/>
    <col min="15627" max="15627" width="17.85546875" style="8" customWidth="1"/>
    <col min="15628" max="15628" width="22.140625" style="8" customWidth="1"/>
    <col min="15629" max="15629" width="15.42578125" style="8" bestFit="1" customWidth="1"/>
    <col min="15630" max="15630" width="18.42578125" style="8" customWidth="1"/>
    <col min="15631" max="15875" width="9.140625" style="8"/>
    <col min="15876" max="15876" width="5.42578125" style="8" customWidth="1"/>
    <col min="15877" max="15877" width="18" style="8" bestFit="1" customWidth="1"/>
    <col min="15878" max="15878" width="18" style="8" customWidth="1"/>
    <col min="15879" max="15879" width="17.42578125" style="8" customWidth="1"/>
    <col min="15880" max="15880" width="17.5703125" style="8" bestFit="1" customWidth="1"/>
    <col min="15881" max="15881" width="19.42578125" style="8" customWidth="1"/>
    <col min="15882" max="15882" width="15.85546875" style="8" customWidth="1"/>
    <col min="15883" max="15883" width="17.85546875" style="8" customWidth="1"/>
    <col min="15884" max="15884" width="22.140625" style="8" customWidth="1"/>
    <col min="15885" max="15885" width="15.42578125" style="8" bestFit="1" customWidth="1"/>
    <col min="15886" max="15886" width="18.42578125" style="8" customWidth="1"/>
    <col min="15887" max="16131" width="9.140625" style="8"/>
    <col min="16132" max="16132" width="5.42578125" style="8" customWidth="1"/>
    <col min="16133" max="16133" width="18" style="8" bestFit="1" customWidth="1"/>
    <col min="16134" max="16134" width="18" style="8" customWidth="1"/>
    <col min="16135" max="16135" width="17.42578125" style="8" customWidth="1"/>
    <col min="16136" max="16136" width="17.5703125" style="8" bestFit="1" customWidth="1"/>
    <col min="16137" max="16137" width="19.42578125" style="8" customWidth="1"/>
    <col min="16138" max="16138" width="15.85546875" style="8" customWidth="1"/>
    <col min="16139" max="16139" width="17.85546875" style="8" customWidth="1"/>
    <col min="16140" max="16140" width="22.140625" style="8" customWidth="1"/>
    <col min="16141" max="16141" width="15.42578125" style="8" bestFit="1" customWidth="1"/>
    <col min="16142" max="16142" width="18.42578125" style="8" customWidth="1"/>
    <col min="16143" max="16384" width="9.140625" style="8"/>
  </cols>
  <sheetData>
    <row r="1" spans="1:13" x14ac:dyDescent="0.25">
      <c r="M1" s="6" t="s">
        <v>668</v>
      </c>
    </row>
    <row r="2" spans="1:13" ht="20.25" x14ac:dyDescent="0.3">
      <c r="B2" s="743" t="s">
        <v>685</v>
      </c>
      <c r="C2" s="743"/>
      <c r="D2" s="743"/>
      <c r="E2" s="743"/>
      <c r="F2" s="743"/>
      <c r="G2" s="743"/>
      <c r="H2" s="743"/>
      <c r="I2" s="743"/>
      <c r="J2" s="743"/>
      <c r="K2" s="743"/>
      <c r="L2" s="743"/>
      <c r="M2" s="743"/>
    </row>
    <row r="3" spans="1:13" ht="6.75" customHeight="1" x14ac:dyDescent="0.3">
      <c r="B3" s="334"/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322"/>
    </row>
    <row r="4" spans="1:13" ht="7.5" customHeight="1" x14ac:dyDescent="0.3">
      <c r="B4" s="333" t="s">
        <v>678</v>
      </c>
      <c r="C4" s="322"/>
      <c r="D4" s="322"/>
      <c r="E4" s="322"/>
      <c r="F4" s="322"/>
      <c r="G4" s="322"/>
      <c r="H4" s="322"/>
      <c r="I4" s="322"/>
      <c r="J4" s="322"/>
      <c r="K4" s="322"/>
      <c r="L4" s="322"/>
      <c r="M4" s="322"/>
    </row>
    <row r="5" spans="1:13" ht="4.5" customHeight="1" x14ac:dyDescent="0.25">
      <c r="B5" s="323" t="s">
        <v>674</v>
      </c>
      <c r="C5" s="5"/>
      <c r="D5" s="5"/>
      <c r="E5" s="5"/>
      <c r="F5" s="5"/>
      <c r="G5" s="5"/>
      <c r="H5" s="5"/>
      <c r="I5" s="5"/>
      <c r="J5" s="5"/>
      <c r="K5" s="5"/>
      <c r="L5" s="5"/>
      <c r="M5" s="6"/>
    </row>
    <row r="6" spans="1:13" ht="16.5" thickBot="1" x14ac:dyDescent="0.3">
      <c r="B6" s="784" t="s">
        <v>255</v>
      </c>
      <c r="C6" s="784"/>
      <c r="D6" s="784"/>
      <c r="E6" s="784"/>
      <c r="F6" s="784"/>
      <c r="G6" s="784"/>
      <c r="H6" s="784"/>
      <c r="I6" s="784"/>
      <c r="J6" s="784"/>
      <c r="K6" s="784"/>
      <c r="L6" s="784"/>
      <c r="M6" s="784"/>
    </row>
    <row r="7" spans="1:13" ht="20.25" customHeight="1" thickBot="1" x14ac:dyDescent="0.3">
      <c r="A7" s="64"/>
      <c r="B7" s="804" t="s">
        <v>250</v>
      </c>
      <c r="C7" s="792" t="s">
        <v>229</v>
      </c>
      <c r="D7" s="793"/>
      <c r="E7" s="793"/>
      <c r="F7" s="794"/>
      <c r="G7" s="792" t="s">
        <v>251</v>
      </c>
      <c r="H7" s="794"/>
      <c r="I7" s="805" t="s">
        <v>675</v>
      </c>
      <c r="J7" s="805"/>
      <c r="K7" s="805"/>
      <c r="L7" s="805"/>
      <c r="M7" s="806"/>
    </row>
    <row r="8" spans="1:13" s="38" customFormat="1" ht="18" customHeight="1" thickBot="1" x14ac:dyDescent="0.25">
      <c r="A8" s="63"/>
      <c r="B8" s="804"/>
      <c r="C8" s="795"/>
      <c r="D8" s="796"/>
      <c r="E8" s="796"/>
      <c r="F8" s="797"/>
      <c r="G8" s="795"/>
      <c r="H8" s="797"/>
      <c r="I8" s="706" t="s">
        <v>254</v>
      </c>
      <c r="J8" s="807"/>
      <c r="K8" s="706" t="s">
        <v>676</v>
      </c>
      <c r="L8" s="807"/>
      <c r="M8" s="707"/>
    </row>
    <row r="9" spans="1:13" s="38" customFormat="1" ht="79.5" thickBot="1" x14ac:dyDescent="0.25">
      <c r="A9" s="63"/>
      <c r="B9" s="796"/>
      <c r="C9" s="547" t="s">
        <v>672</v>
      </c>
      <c r="D9" s="557" t="s">
        <v>673</v>
      </c>
      <c r="E9" s="497" t="s">
        <v>242</v>
      </c>
      <c r="F9" s="247" t="s">
        <v>671</v>
      </c>
      <c r="G9" s="335" t="s">
        <v>252</v>
      </c>
      <c r="H9" s="497" t="s">
        <v>253</v>
      </c>
      <c r="I9" s="246" t="s">
        <v>230</v>
      </c>
      <c r="J9" s="247" t="s">
        <v>243</v>
      </c>
      <c r="K9" s="524" t="s">
        <v>227</v>
      </c>
      <c r="L9" s="525" t="s">
        <v>243</v>
      </c>
      <c r="M9" s="529" t="s">
        <v>677</v>
      </c>
    </row>
    <row r="10" spans="1:13" s="38" customFormat="1" x14ac:dyDescent="0.2">
      <c r="A10" s="63"/>
      <c r="B10" s="747">
        <v>2023</v>
      </c>
      <c r="C10" s="809">
        <v>45469</v>
      </c>
      <c r="D10" s="810" t="s">
        <v>827</v>
      </c>
      <c r="E10" s="811"/>
      <c r="F10" s="814"/>
      <c r="G10" s="763">
        <v>256000</v>
      </c>
      <c r="H10" s="763">
        <v>256000</v>
      </c>
      <c r="I10" s="808">
        <v>0.5</v>
      </c>
      <c r="J10" s="560"/>
      <c r="K10" s="553"/>
      <c r="L10" s="556"/>
      <c r="M10" s="559"/>
    </row>
    <row r="11" spans="1:13" s="38" customFormat="1" x14ac:dyDescent="0.2">
      <c r="A11" s="63"/>
      <c r="B11" s="748"/>
      <c r="C11" s="764"/>
      <c r="D11" s="764"/>
      <c r="E11" s="812"/>
      <c r="F11" s="815"/>
      <c r="G11" s="764"/>
      <c r="H11" s="764"/>
      <c r="I11" s="764"/>
      <c r="J11" s="562">
        <v>127765.51</v>
      </c>
      <c r="K11" s="545">
        <v>0.5</v>
      </c>
      <c r="L11" s="546">
        <v>127765.5</v>
      </c>
      <c r="M11" s="539" t="s">
        <v>748</v>
      </c>
    </row>
    <row r="12" spans="1:13" s="38" customFormat="1" ht="16.5" thickBot="1" x14ac:dyDescent="0.25">
      <c r="A12" s="63"/>
      <c r="B12" s="749"/>
      <c r="C12" s="765"/>
      <c r="D12" s="765"/>
      <c r="E12" s="813"/>
      <c r="F12" s="816"/>
      <c r="G12" s="765"/>
      <c r="H12" s="765"/>
      <c r="I12" s="765"/>
      <c r="J12" s="561"/>
      <c r="K12" s="541"/>
      <c r="L12" s="542"/>
      <c r="M12" s="543"/>
    </row>
    <row r="13" spans="1:13" s="38" customFormat="1" x14ac:dyDescent="0.2">
      <c r="A13" s="63"/>
      <c r="B13" s="501"/>
      <c r="C13" s="502"/>
      <c r="D13" s="502"/>
      <c r="E13" s="331"/>
      <c r="F13" s="500"/>
      <c r="G13" s="502"/>
      <c r="H13" s="331"/>
      <c r="I13" s="501"/>
      <c r="J13" s="501"/>
      <c r="K13" s="558"/>
      <c r="L13" s="528"/>
      <c r="M13" s="498"/>
    </row>
    <row r="14" spans="1:13" s="38" customFormat="1" x14ac:dyDescent="0.2">
      <c r="A14" s="63"/>
      <c r="B14" s="502">
        <v>2022</v>
      </c>
      <c r="C14" s="534">
        <v>45106</v>
      </c>
      <c r="D14" s="533" t="s">
        <v>789</v>
      </c>
      <c r="E14" s="535">
        <v>45191</v>
      </c>
      <c r="F14" s="536" t="s">
        <v>790</v>
      </c>
      <c r="G14" s="504">
        <v>648000</v>
      </c>
      <c r="H14" s="537">
        <v>648000</v>
      </c>
      <c r="I14" s="538">
        <v>0.5</v>
      </c>
      <c r="J14" s="544">
        <v>324150.3</v>
      </c>
      <c r="K14" s="545">
        <v>0.5</v>
      </c>
      <c r="L14" s="546">
        <v>324150.28999999998</v>
      </c>
      <c r="M14" s="539" t="s">
        <v>748</v>
      </c>
    </row>
    <row r="15" spans="1:13" s="38" customFormat="1" ht="16.5" thickBot="1" x14ac:dyDescent="0.25">
      <c r="A15" s="63"/>
      <c r="B15" s="503"/>
      <c r="C15" s="503"/>
      <c r="D15" s="503"/>
      <c r="E15" s="331"/>
      <c r="F15" s="500"/>
      <c r="G15" s="503"/>
      <c r="H15" s="331"/>
      <c r="I15" s="540"/>
      <c r="J15" s="540"/>
      <c r="K15" s="541"/>
      <c r="L15" s="542"/>
      <c r="M15" s="543"/>
    </row>
    <row r="16" spans="1:13" s="38" customFormat="1" ht="15.75" customHeight="1" x14ac:dyDescent="0.2">
      <c r="A16" s="63"/>
      <c r="B16" s="798">
        <v>2021</v>
      </c>
      <c r="C16" s="745">
        <v>44644</v>
      </c>
      <c r="D16" s="757" t="s">
        <v>777</v>
      </c>
      <c r="E16" s="744"/>
      <c r="F16" s="756"/>
      <c r="G16" s="779">
        <v>-3887995</v>
      </c>
      <c r="H16" s="778">
        <v>-3887995</v>
      </c>
      <c r="I16" s="753"/>
      <c r="J16" s="779"/>
      <c r="K16" s="526"/>
      <c r="L16" s="102"/>
      <c r="M16" s="802" t="s">
        <v>746</v>
      </c>
    </row>
    <row r="17" spans="1:13" s="38" customFormat="1" x14ac:dyDescent="0.2">
      <c r="A17" s="63"/>
      <c r="B17" s="760"/>
      <c r="C17" s="745"/>
      <c r="D17" s="757"/>
      <c r="E17" s="745"/>
      <c r="F17" s="757"/>
      <c r="G17" s="779"/>
      <c r="H17" s="779"/>
      <c r="I17" s="754"/>
      <c r="J17" s="779"/>
      <c r="K17" s="133"/>
      <c r="L17" s="104"/>
      <c r="M17" s="802"/>
    </row>
    <row r="18" spans="1:13" s="38" customFormat="1" ht="16.5" thickBot="1" x14ac:dyDescent="0.25">
      <c r="A18" s="63"/>
      <c r="B18" s="760"/>
      <c r="C18" s="746"/>
      <c r="D18" s="758"/>
      <c r="E18" s="746"/>
      <c r="F18" s="758"/>
      <c r="G18" s="780"/>
      <c r="H18" s="780"/>
      <c r="I18" s="755"/>
      <c r="J18" s="780"/>
      <c r="K18" s="134"/>
      <c r="L18" s="110"/>
      <c r="M18" s="803"/>
    </row>
    <row r="19" spans="1:13" x14ac:dyDescent="0.25">
      <c r="A19" s="64"/>
      <c r="B19" s="798">
        <v>2020</v>
      </c>
      <c r="C19" s="744">
        <v>44407</v>
      </c>
      <c r="D19" s="756" t="s">
        <v>770</v>
      </c>
      <c r="E19" s="744">
        <v>44438</v>
      </c>
      <c r="F19" s="756" t="s">
        <v>771</v>
      </c>
      <c r="G19" s="778">
        <v>-798349</v>
      </c>
      <c r="H19" s="778">
        <v>-798349</v>
      </c>
      <c r="I19" s="753"/>
      <c r="J19" s="778"/>
      <c r="K19" s="132"/>
      <c r="L19" s="113"/>
      <c r="M19" s="801" t="s">
        <v>746</v>
      </c>
    </row>
    <row r="20" spans="1:13" x14ac:dyDescent="0.25">
      <c r="A20" s="64"/>
      <c r="B20" s="760"/>
      <c r="C20" s="745"/>
      <c r="D20" s="757"/>
      <c r="E20" s="745"/>
      <c r="F20" s="757"/>
      <c r="G20" s="779"/>
      <c r="H20" s="779"/>
      <c r="I20" s="754"/>
      <c r="J20" s="779"/>
      <c r="K20" s="133"/>
      <c r="L20" s="104"/>
      <c r="M20" s="802"/>
    </row>
    <row r="21" spans="1:13" ht="16.5" thickBot="1" x14ac:dyDescent="0.3">
      <c r="A21" s="64"/>
      <c r="B21" s="760"/>
      <c r="C21" s="746"/>
      <c r="D21" s="758"/>
      <c r="E21" s="746"/>
      <c r="F21" s="758"/>
      <c r="G21" s="780"/>
      <c r="H21" s="780"/>
      <c r="I21" s="755"/>
      <c r="J21" s="780"/>
      <c r="K21" s="134"/>
      <c r="L21" s="110"/>
      <c r="M21" s="803"/>
    </row>
    <row r="22" spans="1:13" x14ac:dyDescent="0.25">
      <c r="A22" s="64"/>
      <c r="B22" s="759">
        <v>2019</v>
      </c>
      <c r="C22" s="744">
        <v>44134</v>
      </c>
      <c r="D22" s="756" t="s">
        <v>769</v>
      </c>
      <c r="E22" s="744">
        <v>44134</v>
      </c>
      <c r="F22" s="756" t="s">
        <v>772</v>
      </c>
      <c r="G22" s="750">
        <v>23754987</v>
      </c>
      <c r="H22" s="750">
        <v>23754987</v>
      </c>
      <c r="I22" s="753">
        <v>0.2</v>
      </c>
      <c r="J22" s="778">
        <v>4750997</v>
      </c>
      <c r="K22" s="122"/>
      <c r="L22" s="101"/>
      <c r="M22" s="386"/>
    </row>
    <row r="23" spans="1:13" x14ac:dyDescent="0.25">
      <c r="A23" s="64"/>
      <c r="B23" s="760"/>
      <c r="C23" s="745"/>
      <c r="D23" s="757"/>
      <c r="E23" s="745"/>
      <c r="F23" s="757"/>
      <c r="G23" s="751"/>
      <c r="H23" s="751"/>
      <c r="I23" s="754"/>
      <c r="J23" s="779"/>
      <c r="K23" s="108">
        <v>0.4</v>
      </c>
      <c r="L23" s="104">
        <v>9501995</v>
      </c>
      <c r="M23" s="103" t="s">
        <v>747</v>
      </c>
    </row>
    <row r="24" spans="1:13" ht="16.5" thickBot="1" x14ac:dyDescent="0.3">
      <c r="A24" s="64"/>
      <c r="B24" s="761"/>
      <c r="C24" s="746"/>
      <c r="D24" s="758"/>
      <c r="E24" s="746"/>
      <c r="F24" s="758"/>
      <c r="G24" s="752"/>
      <c r="H24" s="752"/>
      <c r="I24" s="755"/>
      <c r="J24" s="780"/>
      <c r="K24" s="107">
        <v>0.4</v>
      </c>
      <c r="L24" s="102">
        <v>9501995</v>
      </c>
      <c r="M24" s="387" t="s">
        <v>748</v>
      </c>
    </row>
    <row r="25" spans="1:13" x14ac:dyDescent="0.25">
      <c r="A25" s="64"/>
      <c r="B25" s="759">
        <v>2018</v>
      </c>
      <c r="C25" s="744">
        <v>43637</v>
      </c>
      <c r="D25" s="756" t="s">
        <v>751</v>
      </c>
      <c r="E25" s="744" t="s">
        <v>773</v>
      </c>
      <c r="F25" s="756" t="s">
        <v>774</v>
      </c>
      <c r="G25" s="750">
        <v>14213776</v>
      </c>
      <c r="H25" s="750">
        <v>14213776</v>
      </c>
      <c r="I25" s="753">
        <v>0.1</v>
      </c>
      <c r="J25" s="778">
        <v>1421400</v>
      </c>
      <c r="K25" s="112"/>
      <c r="L25" s="113"/>
      <c r="M25" s="111"/>
    </row>
    <row r="26" spans="1:13" x14ac:dyDescent="0.25">
      <c r="A26" s="64"/>
      <c r="B26" s="760"/>
      <c r="C26" s="745"/>
      <c r="D26" s="757"/>
      <c r="E26" s="745"/>
      <c r="F26" s="757"/>
      <c r="G26" s="751"/>
      <c r="H26" s="751"/>
      <c r="I26" s="754"/>
      <c r="J26" s="779"/>
      <c r="K26" s="108">
        <v>0.65</v>
      </c>
      <c r="L26" s="104">
        <v>9239100</v>
      </c>
      <c r="M26" s="103" t="s">
        <v>747</v>
      </c>
    </row>
    <row r="27" spans="1:13" ht="16.5" thickBot="1" x14ac:dyDescent="0.3">
      <c r="A27" s="64"/>
      <c r="B27" s="761"/>
      <c r="C27" s="746"/>
      <c r="D27" s="758"/>
      <c r="E27" s="746"/>
      <c r="F27" s="758"/>
      <c r="G27" s="752"/>
      <c r="H27" s="752"/>
      <c r="I27" s="755"/>
      <c r="J27" s="780"/>
      <c r="K27" s="121">
        <v>0.25</v>
      </c>
      <c r="L27" s="105">
        <v>3553276</v>
      </c>
      <c r="M27" s="387" t="s">
        <v>748</v>
      </c>
    </row>
    <row r="28" spans="1:13" x14ac:dyDescent="0.25">
      <c r="A28" s="64"/>
      <c r="B28" s="759">
        <v>2017</v>
      </c>
      <c r="C28" s="744">
        <v>43276</v>
      </c>
      <c r="D28" s="756" t="s">
        <v>750</v>
      </c>
      <c r="E28" s="744">
        <v>43301</v>
      </c>
      <c r="F28" s="756" t="s">
        <v>775</v>
      </c>
      <c r="G28" s="750">
        <v>120843</v>
      </c>
      <c r="H28" s="750">
        <v>120843</v>
      </c>
      <c r="I28" s="753">
        <v>0.5</v>
      </c>
      <c r="J28" s="778">
        <v>60422</v>
      </c>
      <c r="K28" s="107"/>
      <c r="L28" s="102"/>
      <c r="M28" s="106"/>
    </row>
    <row r="29" spans="1:13" x14ac:dyDescent="0.25">
      <c r="A29" s="64"/>
      <c r="B29" s="760"/>
      <c r="C29" s="745"/>
      <c r="D29" s="757"/>
      <c r="E29" s="745"/>
      <c r="F29" s="757"/>
      <c r="G29" s="751"/>
      <c r="H29" s="751"/>
      <c r="I29" s="754"/>
      <c r="J29" s="779"/>
      <c r="K29" s="108">
        <v>0.5</v>
      </c>
      <c r="L29" s="104">
        <v>60421</v>
      </c>
      <c r="M29" s="103" t="s">
        <v>748</v>
      </c>
    </row>
    <row r="30" spans="1:13" ht="16.5" thickBot="1" x14ac:dyDescent="0.3">
      <c r="A30" s="64"/>
      <c r="B30" s="761"/>
      <c r="C30" s="746"/>
      <c r="D30" s="758"/>
      <c r="E30" s="746"/>
      <c r="F30" s="758"/>
      <c r="G30" s="752"/>
      <c r="H30" s="752"/>
      <c r="I30" s="755"/>
      <c r="J30" s="780"/>
      <c r="K30" s="109"/>
      <c r="L30" s="110"/>
      <c r="M30" s="387"/>
    </row>
    <row r="31" spans="1:13" ht="16.5" customHeight="1" x14ac:dyDescent="0.25">
      <c r="B31" s="799" t="s">
        <v>248</v>
      </c>
      <c r="C31" s="799"/>
      <c r="D31" s="799"/>
      <c r="E31" s="799"/>
      <c r="F31" s="799"/>
      <c r="G31" s="799"/>
      <c r="H31" s="799"/>
      <c r="I31" s="799"/>
      <c r="J31" s="799"/>
      <c r="K31" s="799"/>
      <c r="L31" s="799"/>
      <c r="M31" s="799"/>
    </row>
    <row r="32" spans="1:13" ht="16.5" customHeight="1" x14ac:dyDescent="0.25">
      <c r="B32" s="332"/>
      <c r="C32" s="332"/>
      <c r="D32" s="332"/>
      <c r="E32" s="332"/>
      <c r="F32" s="332"/>
      <c r="G32" s="332"/>
      <c r="H32" s="332"/>
      <c r="I32" s="332"/>
      <c r="J32" s="332"/>
      <c r="K32" s="332"/>
      <c r="L32" s="332"/>
      <c r="M32" s="332"/>
    </row>
    <row r="33" spans="2:13" x14ac:dyDescent="0.25">
      <c r="B33" s="800"/>
      <c r="C33" s="800"/>
      <c r="D33" s="800"/>
      <c r="E33" s="800"/>
      <c r="F33" s="800"/>
      <c r="G33" s="800"/>
      <c r="H33" s="800"/>
      <c r="I33" s="800"/>
      <c r="J33" s="800"/>
      <c r="K33" s="800"/>
      <c r="L33" s="14"/>
    </row>
    <row r="34" spans="2:13" ht="16.5" thickBot="1" x14ac:dyDescent="0.3">
      <c r="B34" s="784" t="s">
        <v>669</v>
      </c>
      <c r="C34" s="784"/>
      <c r="D34" s="784"/>
      <c r="E34" s="784"/>
      <c r="F34" s="784"/>
      <c r="G34" s="784"/>
      <c r="H34" s="784"/>
      <c r="I34" s="784"/>
      <c r="J34" s="784"/>
    </row>
    <row r="35" spans="2:13" s="38" customFormat="1" ht="15.75" customHeight="1" x14ac:dyDescent="0.2">
      <c r="B35" s="712" t="s">
        <v>249</v>
      </c>
      <c r="C35" s="792" t="s">
        <v>244</v>
      </c>
      <c r="D35" s="794"/>
      <c r="E35" s="792" t="s">
        <v>231</v>
      </c>
      <c r="F35" s="793"/>
      <c r="G35" s="793"/>
      <c r="H35" s="793"/>
      <c r="I35" s="793"/>
      <c r="J35" s="794"/>
    </row>
    <row r="36" spans="2:13" s="38" customFormat="1" ht="8.25" customHeight="1" thickBot="1" x14ac:dyDescent="0.25">
      <c r="B36" s="762"/>
      <c r="C36" s="795"/>
      <c r="D36" s="797"/>
      <c r="E36" s="795"/>
      <c r="F36" s="796"/>
      <c r="G36" s="796"/>
      <c r="H36" s="796"/>
      <c r="I36" s="796"/>
      <c r="J36" s="797"/>
      <c r="M36" s="331"/>
    </row>
    <row r="37" spans="2:13" s="38" customFormat="1" ht="27" customHeight="1" thickBot="1" x14ac:dyDescent="0.25">
      <c r="B37" s="762"/>
      <c r="C37" s="547" t="s">
        <v>197</v>
      </c>
      <c r="D37" s="548" t="s">
        <v>202</v>
      </c>
      <c r="E37" s="356" t="s">
        <v>245</v>
      </c>
      <c r="F37" s="789" t="s">
        <v>246</v>
      </c>
      <c r="G37" s="790"/>
      <c r="H37" s="790"/>
      <c r="I37" s="790"/>
      <c r="J37" s="791"/>
    </row>
    <row r="38" spans="2:13" s="38" customFormat="1" ht="16.5" customHeight="1" x14ac:dyDescent="0.2">
      <c r="B38" s="747">
        <v>2024</v>
      </c>
      <c r="C38" s="530"/>
      <c r="D38" s="552"/>
      <c r="E38" s="531"/>
      <c r="F38" s="766"/>
      <c r="G38" s="767"/>
      <c r="H38" s="767"/>
      <c r="I38" s="767"/>
      <c r="J38" s="768"/>
    </row>
    <row r="39" spans="2:13" s="38" customFormat="1" ht="15.75" customHeight="1" x14ac:dyDescent="0.2">
      <c r="B39" s="748"/>
      <c r="C39" s="508"/>
      <c r="D39" s="551"/>
      <c r="E39" s="527"/>
      <c r="F39" s="769"/>
      <c r="G39" s="770"/>
      <c r="H39" s="770"/>
      <c r="I39" s="770"/>
      <c r="J39" s="771"/>
    </row>
    <row r="40" spans="2:13" s="38" customFormat="1" ht="15" customHeight="1" x14ac:dyDescent="0.2">
      <c r="B40" s="748"/>
      <c r="C40" s="508"/>
      <c r="D40" s="551"/>
      <c r="E40" s="527"/>
      <c r="F40" s="769"/>
      <c r="G40" s="770"/>
      <c r="H40" s="770"/>
      <c r="I40" s="770"/>
      <c r="J40" s="771"/>
    </row>
    <row r="41" spans="2:13" s="38" customFormat="1" ht="15.75" customHeight="1" x14ac:dyDescent="0.2">
      <c r="B41" s="748"/>
      <c r="C41" s="508"/>
      <c r="D41" s="551"/>
      <c r="E41" s="527"/>
      <c r="F41" s="769"/>
      <c r="G41" s="770"/>
      <c r="H41" s="770"/>
      <c r="I41" s="770"/>
      <c r="J41" s="771"/>
    </row>
    <row r="42" spans="2:13" s="38" customFormat="1" ht="15.75" customHeight="1" thickBot="1" x14ac:dyDescent="0.25">
      <c r="B42" s="749"/>
      <c r="C42" s="434">
        <f>+C38+C39+C40+C41</f>
        <v>0</v>
      </c>
      <c r="D42" s="324" t="s">
        <v>232</v>
      </c>
      <c r="E42" s="532"/>
      <c r="F42" s="772"/>
      <c r="G42" s="773"/>
      <c r="H42" s="773"/>
      <c r="I42" s="773"/>
      <c r="J42" s="774"/>
    </row>
    <row r="43" spans="2:13" s="38" customFormat="1" ht="16.5" customHeight="1" x14ac:dyDescent="0.2">
      <c r="B43" s="747">
        <v>2023</v>
      </c>
      <c r="C43" s="554">
        <v>324150.3</v>
      </c>
      <c r="D43" s="555">
        <v>45202</v>
      </c>
      <c r="E43" s="556" t="s">
        <v>791</v>
      </c>
      <c r="F43" s="775"/>
      <c r="G43" s="776"/>
      <c r="H43" s="776"/>
      <c r="I43" s="776"/>
      <c r="J43" s="777"/>
    </row>
    <row r="44" spans="2:13" s="38" customFormat="1" ht="18" customHeight="1" x14ac:dyDescent="0.2">
      <c r="B44" s="748"/>
      <c r="C44" s="508"/>
      <c r="D44" s="551"/>
      <c r="E44" s="527"/>
      <c r="F44" s="769"/>
      <c r="G44" s="770"/>
      <c r="H44" s="770"/>
      <c r="I44" s="770"/>
      <c r="J44" s="771"/>
    </row>
    <row r="45" spans="2:13" s="38" customFormat="1" ht="17.25" customHeight="1" x14ac:dyDescent="0.2">
      <c r="B45" s="748"/>
      <c r="C45" s="508"/>
      <c r="D45" s="551"/>
      <c r="E45" s="527"/>
      <c r="F45" s="769"/>
      <c r="G45" s="770"/>
      <c r="H45" s="770"/>
      <c r="I45" s="770"/>
      <c r="J45" s="771"/>
    </row>
    <row r="46" spans="2:13" s="38" customFormat="1" ht="16.5" customHeight="1" x14ac:dyDescent="0.2">
      <c r="B46" s="748"/>
      <c r="C46" s="508"/>
      <c r="D46" s="551"/>
      <c r="E46" s="527"/>
      <c r="F46" s="769"/>
      <c r="G46" s="770"/>
      <c r="H46" s="770"/>
      <c r="I46" s="770"/>
      <c r="J46" s="771"/>
    </row>
    <row r="47" spans="2:13" s="38" customFormat="1" ht="16.5" customHeight="1" thickBot="1" x14ac:dyDescent="0.25">
      <c r="B47" s="749"/>
      <c r="C47" s="434">
        <f>+C43+C44+C45+C46</f>
        <v>324150.3</v>
      </c>
      <c r="D47" s="324" t="s">
        <v>232</v>
      </c>
      <c r="E47" s="532"/>
      <c r="F47" s="772"/>
      <c r="G47" s="773"/>
      <c r="H47" s="773"/>
      <c r="I47" s="773"/>
      <c r="J47" s="774"/>
    </row>
    <row r="48" spans="2:13" s="38" customFormat="1" ht="16.5" customHeight="1" x14ac:dyDescent="0.2">
      <c r="B48" s="502"/>
      <c r="C48" s="499"/>
      <c r="D48" s="505"/>
      <c r="E48" s="523"/>
      <c r="F48" s="549"/>
      <c r="G48" s="550"/>
      <c r="H48" s="550"/>
      <c r="I48" s="550"/>
      <c r="J48" s="505"/>
    </row>
    <row r="49" spans="2:10" s="38" customFormat="1" ht="16.5" customHeight="1" x14ac:dyDescent="0.2">
      <c r="B49" s="502"/>
      <c r="C49" s="508"/>
      <c r="D49" s="505"/>
      <c r="E49" s="508"/>
      <c r="F49" s="506"/>
      <c r="G49" s="507"/>
      <c r="H49" s="507"/>
      <c r="I49" s="507"/>
      <c r="J49" s="510"/>
    </row>
    <row r="50" spans="2:10" s="38" customFormat="1" ht="14.25" customHeight="1" x14ac:dyDescent="0.2">
      <c r="B50" s="502">
        <v>2022</v>
      </c>
      <c r="C50" s="499"/>
      <c r="D50" s="505"/>
      <c r="E50" s="508"/>
      <c r="F50" s="506"/>
      <c r="G50" s="507"/>
      <c r="H50" s="507"/>
      <c r="I50" s="507"/>
      <c r="J50" s="510"/>
    </row>
    <row r="51" spans="2:10" s="38" customFormat="1" ht="13.5" customHeight="1" x14ac:dyDescent="0.2">
      <c r="B51" s="502"/>
      <c r="C51" s="508"/>
      <c r="D51" s="505"/>
      <c r="E51" s="508"/>
      <c r="F51" s="506"/>
      <c r="G51" s="507"/>
      <c r="H51" s="507"/>
      <c r="I51" s="507"/>
      <c r="J51" s="510"/>
    </row>
    <row r="52" spans="2:10" s="38" customFormat="1" ht="15" customHeight="1" thickBot="1" x14ac:dyDescent="0.25">
      <c r="B52" s="503"/>
      <c r="C52" s="434">
        <f>+C48+C49+C50+C51</f>
        <v>0</v>
      </c>
      <c r="D52" s="324" t="s">
        <v>232</v>
      </c>
      <c r="E52" s="511"/>
      <c r="F52" s="512"/>
      <c r="G52" s="513"/>
      <c r="H52" s="513"/>
      <c r="I52" s="513"/>
      <c r="J52" s="509"/>
    </row>
    <row r="53" spans="2:10" s="38" customFormat="1" x14ac:dyDescent="0.2">
      <c r="B53" s="759">
        <v>2021</v>
      </c>
      <c r="C53" s="315"/>
      <c r="D53" s="123"/>
      <c r="E53" s="435"/>
      <c r="F53" s="785"/>
      <c r="G53" s="786"/>
      <c r="H53" s="786"/>
      <c r="I53" s="786"/>
      <c r="J53" s="787"/>
    </row>
    <row r="54" spans="2:10" s="38" customFormat="1" x14ac:dyDescent="0.2">
      <c r="B54" s="788"/>
      <c r="C54" s="316"/>
      <c r="D54" s="124"/>
      <c r="E54" s="436"/>
      <c r="F54" s="781"/>
      <c r="G54" s="782"/>
      <c r="H54" s="782"/>
      <c r="I54" s="782"/>
      <c r="J54" s="783"/>
    </row>
    <row r="55" spans="2:10" s="38" customFormat="1" x14ac:dyDescent="0.2">
      <c r="B55" s="788"/>
      <c r="C55" s="316"/>
      <c r="D55" s="125"/>
      <c r="E55" s="436"/>
      <c r="F55" s="781"/>
      <c r="G55" s="782"/>
      <c r="H55" s="782"/>
      <c r="I55" s="782"/>
      <c r="J55" s="783"/>
    </row>
    <row r="56" spans="2:10" s="38" customFormat="1" ht="16.5" thickBot="1" x14ac:dyDescent="0.25">
      <c r="B56" s="788"/>
      <c r="C56" s="325"/>
      <c r="D56" s="326"/>
      <c r="E56" s="437"/>
      <c r="F56" s="781"/>
      <c r="G56" s="782"/>
      <c r="H56" s="782"/>
      <c r="I56" s="782"/>
      <c r="J56" s="783"/>
    </row>
    <row r="57" spans="2:10" s="38" customFormat="1" ht="16.5" thickBot="1" x14ac:dyDescent="0.25">
      <c r="B57" s="761"/>
      <c r="C57" s="434">
        <f>+C53+C54+C55+C56</f>
        <v>0</v>
      </c>
      <c r="D57" s="324" t="s">
        <v>232</v>
      </c>
      <c r="E57" s="327"/>
      <c r="F57" s="328"/>
      <c r="G57" s="328"/>
      <c r="H57" s="328"/>
      <c r="I57" s="329"/>
      <c r="J57" s="330"/>
    </row>
    <row r="58" spans="2:10" s="38" customFormat="1" x14ac:dyDescent="0.2">
      <c r="B58" s="759">
        <v>2020</v>
      </c>
      <c r="C58" s="315"/>
      <c r="D58" s="429"/>
      <c r="E58" s="435"/>
      <c r="F58" s="785"/>
      <c r="G58" s="786"/>
      <c r="H58" s="786"/>
      <c r="I58" s="786"/>
      <c r="J58" s="787"/>
    </row>
    <row r="59" spans="2:10" s="38" customFormat="1" x14ac:dyDescent="0.2">
      <c r="B59" s="788"/>
      <c r="C59" s="316"/>
      <c r="D59" s="430"/>
      <c r="E59" s="436"/>
      <c r="F59" s="781"/>
      <c r="G59" s="782"/>
      <c r="H59" s="782"/>
      <c r="I59" s="782"/>
      <c r="J59" s="783"/>
    </row>
    <row r="60" spans="2:10" s="38" customFormat="1" x14ac:dyDescent="0.2">
      <c r="B60" s="788"/>
      <c r="C60" s="316"/>
      <c r="D60" s="431"/>
      <c r="E60" s="436"/>
      <c r="F60" s="781"/>
      <c r="G60" s="782"/>
      <c r="H60" s="782"/>
      <c r="I60" s="782"/>
      <c r="J60" s="783"/>
    </row>
    <row r="61" spans="2:10" s="38" customFormat="1" ht="16.5" thickBot="1" x14ac:dyDescent="0.25">
      <c r="B61" s="788"/>
      <c r="C61" s="325"/>
      <c r="D61" s="432"/>
      <c r="E61" s="437"/>
      <c r="F61" s="781"/>
      <c r="G61" s="782"/>
      <c r="H61" s="782"/>
      <c r="I61" s="782"/>
      <c r="J61" s="783"/>
    </row>
    <row r="62" spans="2:10" s="38" customFormat="1" ht="16.5" thickBot="1" x14ac:dyDescent="0.25">
      <c r="B62" s="761"/>
      <c r="C62" s="434">
        <f>+C58+C59+C60+C61</f>
        <v>0</v>
      </c>
      <c r="D62" s="433" t="s">
        <v>232</v>
      </c>
      <c r="E62" s="327"/>
      <c r="F62" s="328"/>
      <c r="G62" s="328"/>
      <c r="H62" s="328"/>
      <c r="I62" s="329"/>
      <c r="J62" s="330"/>
    </row>
    <row r="63" spans="2:10" s="38" customFormat="1" x14ac:dyDescent="0.2">
      <c r="B63" s="759">
        <v>2019</v>
      </c>
      <c r="C63" s="315">
        <v>60422</v>
      </c>
      <c r="D63" s="429">
        <v>43532</v>
      </c>
      <c r="E63" s="435" t="s">
        <v>750</v>
      </c>
      <c r="F63" s="785"/>
      <c r="G63" s="786"/>
      <c r="H63" s="786"/>
      <c r="I63" s="786"/>
      <c r="J63" s="787"/>
    </row>
    <row r="64" spans="2:10" s="38" customFormat="1" x14ac:dyDescent="0.2">
      <c r="B64" s="788"/>
      <c r="C64" s="316">
        <v>1421400</v>
      </c>
      <c r="D64" s="430">
        <v>43783</v>
      </c>
      <c r="E64" s="436" t="s">
        <v>751</v>
      </c>
      <c r="F64" s="781"/>
      <c r="G64" s="782"/>
      <c r="H64" s="782"/>
      <c r="I64" s="782"/>
      <c r="J64" s="783"/>
    </row>
    <row r="65" spans="2:10" s="38" customFormat="1" x14ac:dyDescent="0.2">
      <c r="B65" s="788"/>
      <c r="C65" s="316"/>
      <c r="D65" s="431"/>
      <c r="E65" s="436"/>
      <c r="F65" s="781"/>
      <c r="G65" s="782"/>
      <c r="H65" s="782"/>
      <c r="I65" s="782"/>
      <c r="J65" s="783"/>
    </row>
    <row r="66" spans="2:10" s="38" customFormat="1" ht="16.5" thickBot="1" x14ac:dyDescent="0.25">
      <c r="B66" s="788"/>
      <c r="C66" s="325"/>
      <c r="D66" s="432"/>
      <c r="E66" s="437"/>
      <c r="F66" s="781"/>
      <c r="G66" s="782"/>
      <c r="H66" s="782"/>
      <c r="I66" s="782"/>
      <c r="J66" s="783"/>
    </row>
    <row r="67" spans="2:10" s="38" customFormat="1" ht="16.5" thickBot="1" x14ac:dyDescent="0.25">
      <c r="B67" s="761"/>
      <c r="C67" s="434">
        <f>+C63+C64+C65+C66</f>
        <v>1481822</v>
      </c>
      <c r="D67" s="433" t="s">
        <v>232</v>
      </c>
      <c r="E67" s="327"/>
      <c r="F67" s="328"/>
      <c r="G67" s="328"/>
      <c r="H67" s="328"/>
      <c r="I67" s="329"/>
      <c r="J67" s="330"/>
    </row>
    <row r="68" spans="2:10" s="38" customFormat="1" x14ac:dyDescent="0.2">
      <c r="B68" s="759">
        <v>2018</v>
      </c>
      <c r="C68" s="315">
        <v>503388</v>
      </c>
      <c r="D68" s="429">
        <v>43244</v>
      </c>
      <c r="E68" s="435" t="s">
        <v>749</v>
      </c>
      <c r="F68" s="785"/>
      <c r="G68" s="786"/>
      <c r="H68" s="786"/>
      <c r="I68" s="786"/>
      <c r="J68" s="787"/>
    </row>
    <row r="69" spans="2:10" s="38" customFormat="1" x14ac:dyDescent="0.2">
      <c r="B69" s="788"/>
      <c r="C69" s="316"/>
      <c r="D69" s="430"/>
      <c r="E69" s="436"/>
      <c r="F69" s="781"/>
      <c r="G69" s="782"/>
      <c r="H69" s="782"/>
      <c r="I69" s="782"/>
      <c r="J69" s="783"/>
    </row>
    <row r="70" spans="2:10" s="38" customFormat="1" x14ac:dyDescent="0.2">
      <c r="B70" s="788"/>
      <c r="C70" s="316"/>
      <c r="D70" s="431"/>
      <c r="E70" s="436"/>
      <c r="F70" s="781"/>
      <c r="G70" s="782"/>
      <c r="H70" s="782"/>
      <c r="I70" s="782"/>
      <c r="J70" s="783"/>
    </row>
    <row r="71" spans="2:10" s="38" customFormat="1" ht="16.5" thickBot="1" x14ac:dyDescent="0.25">
      <c r="B71" s="788"/>
      <c r="C71" s="325"/>
      <c r="D71" s="432"/>
      <c r="E71" s="437"/>
      <c r="F71" s="781"/>
      <c r="G71" s="782"/>
      <c r="H71" s="782"/>
      <c r="I71" s="782"/>
      <c r="J71" s="783"/>
    </row>
    <row r="72" spans="2:10" s="38" customFormat="1" ht="16.5" thickBot="1" x14ac:dyDescent="0.25">
      <c r="B72" s="761"/>
      <c r="C72" s="434">
        <f>+C68+C69+C70+C71</f>
        <v>503388</v>
      </c>
      <c r="D72" s="433" t="s">
        <v>232</v>
      </c>
      <c r="E72" s="327"/>
      <c r="F72" s="328"/>
      <c r="G72" s="328"/>
      <c r="H72" s="328"/>
      <c r="I72" s="329"/>
      <c r="J72" s="330"/>
    </row>
    <row r="73" spans="2:10" s="38" customFormat="1" x14ac:dyDescent="0.2">
      <c r="B73" s="759">
        <v>2017</v>
      </c>
      <c r="C73" s="315"/>
      <c r="D73" s="429"/>
      <c r="E73" s="435"/>
      <c r="F73" s="785"/>
      <c r="G73" s="786"/>
      <c r="H73" s="786"/>
      <c r="I73" s="786"/>
      <c r="J73" s="787"/>
    </row>
    <row r="74" spans="2:10" s="38" customFormat="1" x14ac:dyDescent="0.2">
      <c r="B74" s="788"/>
      <c r="C74" s="316"/>
      <c r="D74" s="430"/>
      <c r="E74" s="436"/>
      <c r="F74" s="781"/>
      <c r="G74" s="782"/>
      <c r="H74" s="782"/>
      <c r="I74" s="782"/>
      <c r="J74" s="783"/>
    </row>
    <row r="75" spans="2:10" s="38" customFormat="1" x14ac:dyDescent="0.2">
      <c r="B75" s="788"/>
      <c r="C75" s="316"/>
      <c r="D75" s="431"/>
      <c r="E75" s="436"/>
      <c r="F75" s="781"/>
      <c r="G75" s="782"/>
      <c r="H75" s="782"/>
      <c r="I75" s="782"/>
      <c r="J75" s="783"/>
    </row>
    <row r="76" spans="2:10" s="38" customFormat="1" ht="16.5" thickBot="1" x14ac:dyDescent="0.25">
      <c r="B76" s="788"/>
      <c r="C76" s="325"/>
      <c r="D76" s="432"/>
      <c r="E76" s="437"/>
      <c r="F76" s="781"/>
      <c r="G76" s="782"/>
      <c r="H76" s="782"/>
      <c r="I76" s="782"/>
      <c r="J76" s="783"/>
    </row>
    <row r="77" spans="2:10" s="38" customFormat="1" ht="16.5" thickBot="1" x14ac:dyDescent="0.25">
      <c r="B77" s="761"/>
      <c r="C77" s="434">
        <f>+C73+C74+C75+C76</f>
        <v>0</v>
      </c>
      <c r="D77" s="324" t="s">
        <v>232</v>
      </c>
      <c r="E77" s="327"/>
      <c r="F77" s="328"/>
      <c r="G77" s="328"/>
      <c r="H77" s="328"/>
      <c r="I77" s="329"/>
      <c r="J77" s="330"/>
    </row>
    <row r="79" spans="2:10" x14ac:dyDescent="0.25">
      <c r="B79" s="8" t="s">
        <v>247</v>
      </c>
    </row>
  </sheetData>
  <mergeCells count="107">
    <mergeCell ref="B2:M2"/>
    <mergeCell ref="B16:B18"/>
    <mergeCell ref="C7:F8"/>
    <mergeCell ref="B7:B9"/>
    <mergeCell ref="I7:M7"/>
    <mergeCell ref="K8:M8"/>
    <mergeCell ref="B6:M6"/>
    <mergeCell ref="C16:C18"/>
    <mergeCell ref="G7:H8"/>
    <mergeCell ref="I8:J8"/>
    <mergeCell ref="E16:E18"/>
    <mergeCell ref="I16:I18"/>
    <mergeCell ref="J16:J18"/>
    <mergeCell ref="H16:H18"/>
    <mergeCell ref="D16:D18"/>
    <mergeCell ref="M16:M18"/>
    <mergeCell ref="G16:G18"/>
    <mergeCell ref="F16:F18"/>
    <mergeCell ref="I10:I12"/>
    <mergeCell ref="B10:B12"/>
    <mergeCell ref="C10:C12"/>
    <mergeCell ref="D10:D12"/>
    <mergeCell ref="E10:E12"/>
    <mergeCell ref="F10:F12"/>
    <mergeCell ref="B63:B67"/>
    <mergeCell ref="D19:D21"/>
    <mergeCell ref="D22:D24"/>
    <mergeCell ref="G19:G21"/>
    <mergeCell ref="G22:G24"/>
    <mergeCell ref="E19:E21"/>
    <mergeCell ref="E22:E24"/>
    <mergeCell ref="H19:H21"/>
    <mergeCell ref="H22:H24"/>
    <mergeCell ref="F19:F21"/>
    <mergeCell ref="F22:F24"/>
    <mergeCell ref="B25:B27"/>
    <mergeCell ref="B19:B21"/>
    <mergeCell ref="B22:B24"/>
    <mergeCell ref="B31:M31"/>
    <mergeCell ref="B33:K33"/>
    <mergeCell ref="M19:M21"/>
    <mergeCell ref="G25:G27"/>
    <mergeCell ref="I22:I24"/>
    <mergeCell ref="C25:C27"/>
    <mergeCell ref="F56:J56"/>
    <mergeCell ref="F58:J58"/>
    <mergeCell ref="F59:J59"/>
    <mergeCell ref="F60:J60"/>
    <mergeCell ref="F76:J76"/>
    <mergeCell ref="B34:J34"/>
    <mergeCell ref="F68:J68"/>
    <mergeCell ref="F69:J69"/>
    <mergeCell ref="F70:J70"/>
    <mergeCell ref="F71:J71"/>
    <mergeCell ref="F73:J73"/>
    <mergeCell ref="B73:B77"/>
    <mergeCell ref="F37:J37"/>
    <mergeCell ref="E35:J36"/>
    <mergeCell ref="F53:J53"/>
    <mergeCell ref="F55:J55"/>
    <mergeCell ref="C35:D36"/>
    <mergeCell ref="B53:B57"/>
    <mergeCell ref="F54:J54"/>
    <mergeCell ref="F74:J74"/>
    <mergeCell ref="F75:J75"/>
    <mergeCell ref="F61:J61"/>
    <mergeCell ref="F63:J63"/>
    <mergeCell ref="F64:J64"/>
    <mergeCell ref="F65:J65"/>
    <mergeCell ref="F66:J66"/>
    <mergeCell ref="B68:B72"/>
    <mergeCell ref="B58:B62"/>
    <mergeCell ref="G10:G12"/>
    <mergeCell ref="H10:H12"/>
    <mergeCell ref="B43:B47"/>
    <mergeCell ref="F38:J38"/>
    <mergeCell ref="F39:J39"/>
    <mergeCell ref="F40:J40"/>
    <mergeCell ref="F41:J41"/>
    <mergeCell ref="F42:J42"/>
    <mergeCell ref="F43:J43"/>
    <mergeCell ref="F44:J44"/>
    <mergeCell ref="F45:J45"/>
    <mergeCell ref="F46:J46"/>
    <mergeCell ref="E25:E27"/>
    <mergeCell ref="E28:E30"/>
    <mergeCell ref="I25:I27"/>
    <mergeCell ref="D25:D27"/>
    <mergeCell ref="C28:C30"/>
    <mergeCell ref="H25:H27"/>
    <mergeCell ref="F47:J47"/>
    <mergeCell ref="J19:J21"/>
    <mergeCell ref="J22:J24"/>
    <mergeCell ref="J25:J27"/>
    <mergeCell ref="J28:J30"/>
    <mergeCell ref="I19:I21"/>
    <mergeCell ref="C19:C21"/>
    <mergeCell ref="C22:C24"/>
    <mergeCell ref="B38:B42"/>
    <mergeCell ref="H28:H30"/>
    <mergeCell ref="G28:G30"/>
    <mergeCell ref="I28:I30"/>
    <mergeCell ref="D28:D30"/>
    <mergeCell ref="F25:F27"/>
    <mergeCell ref="F28:F30"/>
    <mergeCell ref="B28:B30"/>
    <mergeCell ref="B35:B37"/>
  </mergeCells>
  <pageMargins left="0.19685039370078741" right="0.11811023622047245" top="0.15748031496062992" bottom="0.15748031496062992" header="0.31496062992125984" footer="0.31496062992125984"/>
  <pageSetup scale="6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92D050"/>
  </sheetPr>
  <dimension ref="A2:V28"/>
  <sheetViews>
    <sheetView showGridLines="0" zoomScale="75" zoomScaleNormal="75" workbookViewId="0">
      <selection activeCell="O8" sqref="O8:P8"/>
    </sheetView>
  </sheetViews>
  <sheetFormatPr defaultRowHeight="15.75" x14ac:dyDescent="0.25"/>
  <cols>
    <col min="1" max="1" width="1.5703125" style="8" customWidth="1"/>
    <col min="2" max="2" width="31.7109375" style="8" customWidth="1"/>
    <col min="3" max="3" width="28.28515625" style="8" bestFit="1" customWidth="1"/>
    <col min="4" max="4" width="12.85546875" style="8" customWidth="1"/>
    <col min="5" max="5" width="16.7109375" style="8" customWidth="1"/>
    <col min="6" max="6" width="19.42578125" style="8" customWidth="1"/>
    <col min="7" max="8" width="27.28515625" style="8" customWidth="1"/>
    <col min="9" max="9" width="13.7109375" style="8" customWidth="1"/>
    <col min="10" max="10" width="13.85546875" style="8" customWidth="1"/>
    <col min="11" max="11" width="14" style="8" customWidth="1"/>
    <col min="12" max="14" width="13.85546875" style="8" customWidth="1"/>
    <col min="15" max="22" width="12.28515625" style="8" customWidth="1"/>
    <col min="23" max="16384" width="9.140625" style="8"/>
  </cols>
  <sheetData>
    <row r="2" spans="1:22" ht="18.75" x14ac:dyDescent="0.3">
      <c r="V2" s="143" t="s">
        <v>205</v>
      </c>
    </row>
    <row r="3" spans="1:22" x14ac:dyDescent="0.25">
      <c r="A3" s="5"/>
    </row>
    <row r="4" spans="1:22" ht="20.25" x14ac:dyDescent="0.3">
      <c r="A4" s="5"/>
      <c r="B4" s="743" t="s">
        <v>50</v>
      </c>
      <c r="C4" s="743"/>
      <c r="D4" s="743"/>
      <c r="E4" s="743"/>
      <c r="F4" s="743"/>
      <c r="G4" s="743"/>
      <c r="H4" s="743"/>
      <c r="I4" s="743"/>
      <c r="J4" s="743"/>
      <c r="K4" s="743"/>
      <c r="L4" s="743"/>
      <c r="M4" s="743"/>
      <c r="N4" s="743"/>
      <c r="O4" s="743"/>
      <c r="P4" s="743"/>
      <c r="Q4" s="743"/>
      <c r="R4" s="743"/>
      <c r="S4" s="743"/>
      <c r="T4" s="743"/>
      <c r="U4" s="743"/>
      <c r="V4" s="743"/>
    </row>
    <row r="5" spans="1:22" ht="16.5" thickBot="1" x14ac:dyDescent="0.3">
      <c r="D5" s="5"/>
      <c r="E5" s="5"/>
      <c r="F5" s="5"/>
      <c r="G5" s="5"/>
      <c r="H5" s="5"/>
      <c r="J5" s="5"/>
      <c r="K5" s="5"/>
      <c r="L5" s="5"/>
      <c r="M5" s="5"/>
      <c r="N5" s="5"/>
    </row>
    <row r="6" spans="1:22" ht="38.25" customHeight="1" x14ac:dyDescent="0.25">
      <c r="B6" s="817" t="s">
        <v>20</v>
      </c>
      <c r="C6" s="819" t="s">
        <v>21</v>
      </c>
      <c r="D6" s="821" t="s">
        <v>22</v>
      </c>
      <c r="E6" s="823" t="s">
        <v>201</v>
      </c>
      <c r="F6" s="823" t="s">
        <v>212</v>
      </c>
      <c r="G6" s="823" t="s">
        <v>828</v>
      </c>
      <c r="H6" s="823" t="s">
        <v>829</v>
      </c>
      <c r="I6" s="823" t="s">
        <v>235</v>
      </c>
      <c r="J6" s="823" t="s">
        <v>23</v>
      </c>
      <c r="K6" s="823" t="s">
        <v>236</v>
      </c>
      <c r="L6" s="823" t="s">
        <v>24</v>
      </c>
      <c r="M6" s="823" t="s">
        <v>25</v>
      </c>
      <c r="N6" s="823" t="s">
        <v>26</v>
      </c>
      <c r="O6" s="825" t="s">
        <v>52</v>
      </c>
      <c r="P6" s="826"/>
      <c r="Q6" s="826"/>
      <c r="R6" s="826"/>
      <c r="S6" s="826"/>
      <c r="T6" s="826"/>
      <c r="U6" s="826"/>
      <c r="V6" s="827"/>
    </row>
    <row r="7" spans="1:22" ht="48.75" customHeight="1" thickBot="1" x14ac:dyDescent="0.3">
      <c r="B7" s="818"/>
      <c r="C7" s="820"/>
      <c r="D7" s="822"/>
      <c r="E7" s="824"/>
      <c r="F7" s="824"/>
      <c r="G7" s="824"/>
      <c r="H7" s="824"/>
      <c r="I7" s="824"/>
      <c r="J7" s="824"/>
      <c r="K7" s="824"/>
      <c r="L7" s="824"/>
      <c r="M7" s="824"/>
      <c r="N7" s="824"/>
      <c r="O7" s="114" t="s">
        <v>27</v>
      </c>
      <c r="P7" s="114" t="s">
        <v>28</v>
      </c>
      <c r="Q7" s="114" t="s">
        <v>29</v>
      </c>
      <c r="R7" s="114" t="s">
        <v>30</v>
      </c>
      <c r="S7" s="114" t="s">
        <v>31</v>
      </c>
      <c r="T7" s="114" t="s">
        <v>32</v>
      </c>
      <c r="U7" s="114" t="s">
        <v>33</v>
      </c>
      <c r="V7" s="65" t="s">
        <v>34</v>
      </c>
    </row>
    <row r="8" spans="1:22" ht="31.5" x14ac:dyDescent="0.25">
      <c r="B8" s="66" t="s">
        <v>51</v>
      </c>
      <c r="C8" s="514" t="s">
        <v>781</v>
      </c>
      <c r="D8" s="67" t="s">
        <v>782</v>
      </c>
      <c r="E8" s="515">
        <v>88767.22</v>
      </c>
      <c r="F8" s="67" t="s">
        <v>783</v>
      </c>
      <c r="G8" s="515">
        <v>65822.06</v>
      </c>
      <c r="H8" s="515">
        <v>7704406.2999999998</v>
      </c>
      <c r="I8" s="67">
        <v>2023</v>
      </c>
      <c r="J8" s="67">
        <v>60</v>
      </c>
      <c r="K8" s="67">
        <v>0</v>
      </c>
      <c r="L8" s="516">
        <v>44977</v>
      </c>
      <c r="M8" s="517">
        <v>0.05</v>
      </c>
      <c r="N8" s="67">
        <v>12</v>
      </c>
      <c r="O8" s="515">
        <v>482180.18</v>
      </c>
      <c r="P8" s="515">
        <v>488232.88</v>
      </c>
      <c r="Q8" s="515">
        <v>494361.72</v>
      </c>
      <c r="R8" s="515">
        <f>+(1418.47+1424.38+1430.32)*117.1415</f>
        <v>500565.54355499998</v>
      </c>
      <c r="S8" s="515">
        <v>106508.56</v>
      </c>
      <c r="T8" s="515">
        <v>100573</v>
      </c>
      <c r="U8" s="515">
        <v>94327.02</v>
      </c>
      <c r="V8" s="518">
        <v>88123.199999999997</v>
      </c>
    </row>
    <row r="9" spans="1:22" ht="24.95" customHeight="1" x14ac:dyDescent="0.25">
      <c r="B9" s="68" t="s">
        <v>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35"/>
    </row>
    <row r="10" spans="1:22" ht="24.95" customHeight="1" x14ac:dyDescent="0.25">
      <c r="B10" s="68" t="s">
        <v>1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35"/>
    </row>
    <row r="11" spans="1:22" ht="24.95" customHeight="1" x14ac:dyDescent="0.25">
      <c r="B11" s="68" t="s">
        <v>1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35"/>
    </row>
    <row r="12" spans="1:22" ht="24.95" customHeight="1" thickBot="1" x14ac:dyDescent="0.3">
      <c r="B12" s="68" t="s">
        <v>1</v>
      </c>
      <c r="C12" s="9"/>
      <c r="D12" s="9"/>
      <c r="E12" s="9"/>
      <c r="F12" s="9"/>
      <c r="G12" s="9"/>
      <c r="H12" s="85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35"/>
    </row>
    <row r="13" spans="1:22" ht="24.95" customHeight="1" thickTop="1" thickBot="1" x14ac:dyDescent="0.3">
      <c r="B13" s="835" t="s">
        <v>233</v>
      </c>
      <c r="C13" s="836"/>
      <c r="D13" s="836"/>
      <c r="E13" s="836"/>
      <c r="F13" s="836"/>
      <c r="G13" s="837"/>
      <c r="H13" s="519">
        <f>+H8+H9+H10+H11+H12</f>
        <v>7704406.2999999998</v>
      </c>
      <c r="I13" s="150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9"/>
    </row>
    <row r="14" spans="1:22" ht="24.95" customHeight="1" thickTop="1" x14ac:dyDescent="0.25">
      <c r="B14" s="146" t="s">
        <v>35</v>
      </c>
      <c r="C14" s="147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5"/>
    </row>
    <row r="15" spans="1:22" ht="24.95" customHeight="1" x14ac:dyDescent="0.25">
      <c r="B15" s="68" t="s">
        <v>1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35"/>
    </row>
    <row r="16" spans="1:22" ht="24.95" customHeight="1" x14ac:dyDescent="0.25">
      <c r="B16" s="68" t="s">
        <v>1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35"/>
    </row>
    <row r="17" spans="2:22" ht="24.95" customHeight="1" x14ac:dyDescent="0.25">
      <c r="B17" s="68" t="s">
        <v>1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35"/>
    </row>
    <row r="18" spans="2:22" ht="24.95" customHeight="1" thickBot="1" x14ac:dyDescent="0.3">
      <c r="B18" s="68" t="s">
        <v>1</v>
      </c>
      <c r="C18" s="9"/>
      <c r="D18" s="9"/>
      <c r="E18" s="9"/>
      <c r="F18" s="9"/>
      <c r="G18" s="9"/>
      <c r="H18" s="85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35"/>
    </row>
    <row r="19" spans="2:22" ht="24.95" customHeight="1" thickTop="1" thickBot="1" x14ac:dyDescent="0.3">
      <c r="B19" s="838" t="s">
        <v>234</v>
      </c>
      <c r="C19" s="839"/>
      <c r="D19" s="839"/>
      <c r="E19" s="839"/>
      <c r="F19" s="839"/>
      <c r="G19" s="839"/>
      <c r="H19" s="249"/>
      <c r="I19" s="151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</row>
    <row r="20" spans="2:22" ht="24.95" customHeight="1" thickBot="1" x14ac:dyDescent="0.3">
      <c r="B20" s="829" t="s">
        <v>2</v>
      </c>
      <c r="C20" s="830"/>
      <c r="D20" s="830"/>
      <c r="E20" s="830"/>
      <c r="F20" s="830"/>
      <c r="G20" s="830"/>
      <c r="H20" s="520">
        <f>+H13+H19</f>
        <v>7704406.2999999998</v>
      </c>
      <c r="I20" s="152"/>
    </row>
    <row r="21" spans="2:22" ht="24.95" customHeight="1" thickBot="1" x14ac:dyDescent="0.3">
      <c r="B21" s="831" t="s">
        <v>36</v>
      </c>
      <c r="C21" s="832"/>
      <c r="D21" s="832"/>
      <c r="E21" s="832"/>
      <c r="F21" s="832"/>
      <c r="G21" s="832"/>
      <c r="H21" s="248"/>
      <c r="I21" s="152"/>
    </row>
    <row r="22" spans="2:22" ht="24.95" customHeight="1" thickBot="1" x14ac:dyDescent="0.3">
      <c r="B22" s="833" t="s">
        <v>670</v>
      </c>
      <c r="C22" s="834"/>
      <c r="D22" s="834"/>
      <c r="E22" s="834"/>
      <c r="F22" s="834"/>
      <c r="G22" s="834"/>
      <c r="H22" s="521">
        <f>+H20</f>
        <v>7704406.2999999998</v>
      </c>
    </row>
    <row r="24" spans="2:22" x14ac:dyDescent="0.25">
      <c r="B24" s="8" t="s">
        <v>572</v>
      </c>
      <c r="C24" s="5"/>
      <c r="D24" s="5"/>
      <c r="E24" s="5"/>
      <c r="F24" s="5"/>
    </row>
    <row r="25" spans="2:22" x14ac:dyDescent="0.25">
      <c r="B25" s="5"/>
      <c r="C25" s="5"/>
      <c r="D25" s="5"/>
      <c r="E25" s="5"/>
      <c r="F25" s="5"/>
      <c r="G25" s="5"/>
    </row>
    <row r="27" spans="2:22" x14ac:dyDescent="0.25">
      <c r="B27" s="828"/>
      <c r="C27" s="828"/>
      <c r="E27" s="14"/>
      <c r="F27" s="14"/>
      <c r="G27" s="15"/>
      <c r="T27" s="2"/>
    </row>
    <row r="28" spans="2:22" x14ac:dyDescent="0.25">
      <c r="D28" s="14"/>
    </row>
  </sheetData>
  <mergeCells count="21">
    <mergeCell ref="B27:C27"/>
    <mergeCell ref="B20:G20"/>
    <mergeCell ref="B21:G21"/>
    <mergeCell ref="B22:G22"/>
    <mergeCell ref="I6:I7"/>
    <mergeCell ref="B13:G13"/>
    <mergeCell ref="B19:G19"/>
    <mergeCell ref="B4:V4"/>
    <mergeCell ref="B6:B7"/>
    <mergeCell ref="C6:C7"/>
    <mergeCell ref="D6:D7"/>
    <mergeCell ref="E6:E7"/>
    <mergeCell ref="F6:F7"/>
    <mergeCell ref="G6:G7"/>
    <mergeCell ref="H6:H7"/>
    <mergeCell ref="J6:J7"/>
    <mergeCell ref="K6:K7"/>
    <mergeCell ref="L6:L7"/>
    <mergeCell ref="M6:M7"/>
    <mergeCell ref="N6:N7"/>
    <mergeCell ref="O6:V6"/>
  </mergeCells>
  <pageMargins left="3.937007874015748E-2" right="3.937007874015748E-2" top="0.74803149606299213" bottom="0.74803149606299213" header="0.31496062992125984" footer="0.31496062992125984"/>
  <pageSetup scale="3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rgb="FF92D050"/>
  </sheetPr>
  <dimension ref="B1:P92"/>
  <sheetViews>
    <sheetView showGridLines="0" topLeftCell="A40" zoomScale="55" zoomScaleNormal="55" workbookViewId="0">
      <selection activeCell="G54" sqref="G54"/>
    </sheetView>
  </sheetViews>
  <sheetFormatPr defaultRowHeight="15.75" x14ac:dyDescent="0.25"/>
  <cols>
    <col min="1" max="1" width="16.42578125" style="2" customWidth="1"/>
    <col min="2" max="2" width="21.7109375" style="2" customWidth="1"/>
    <col min="3" max="3" width="28.7109375" style="22" customWidth="1"/>
    <col min="4" max="4" width="60.5703125" style="2" customWidth="1"/>
    <col min="5" max="7" width="50.7109375" style="2" customWidth="1"/>
    <col min="8" max="16384" width="9.140625" style="2"/>
  </cols>
  <sheetData>
    <row r="1" spans="2:16" ht="20.25" x14ac:dyDescent="0.3">
      <c r="B1" s="43"/>
      <c r="C1" s="44"/>
      <c r="D1" s="43"/>
      <c r="E1" s="43"/>
      <c r="F1" s="43"/>
      <c r="G1" s="43"/>
    </row>
    <row r="2" spans="2:16" ht="20.25" x14ac:dyDescent="0.3">
      <c r="B2" s="45"/>
      <c r="C2" s="46"/>
      <c r="D2" s="47"/>
      <c r="E2" s="47"/>
      <c r="F2" s="47"/>
      <c r="G2" s="47"/>
    </row>
    <row r="3" spans="2:16" ht="20.25" x14ac:dyDescent="0.3">
      <c r="B3" s="45"/>
      <c r="C3" s="46"/>
      <c r="D3" s="47"/>
      <c r="E3" s="47"/>
      <c r="F3" s="47"/>
      <c r="G3" s="48" t="s">
        <v>204</v>
      </c>
    </row>
    <row r="4" spans="2:16" ht="20.25" x14ac:dyDescent="0.3">
      <c r="B4" s="45"/>
      <c r="C4" s="46"/>
      <c r="D4" s="47"/>
      <c r="E4" s="47"/>
      <c r="F4" s="47"/>
      <c r="G4" s="47"/>
    </row>
    <row r="5" spans="2:16" ht="20.25" x14ac:dyDescent="0.3">
      <c r="B5" s="45"/>
      <c r="C5" s="46"/>
      <c r="D5" s="47"/>
      <c r="E5" s="47"/>
      <c r="F5" s="47"/>
      <c r="G5" s="47"/>
    </row>
    <row r="6" spans="2:16" ht="20.25" x14ac:dyDescent="0.3">
      <c r="B6" s="43"/>
      <c r="C6" s="44"/>
      <c r="D6" s="43"/>
      <c r="E6" s="43"/>
      <c r="F6" s="43"/>
      <c r="G6" s="43"/>
    </row>
    <row r="7" spans="2:16" ht="30" x14ac:dyDescent="0.4">
      <c r="B7" s="844" t="s">
        <v>86</v>
      </c>
      <c r="C7" s="844"/>
      <c r="D7" s="844"/>
      <c r="E7" s="844"/>
      <c r="F7" s="844"/>
      <c r="G7" s="844"/>
      <c r="H7" s="1"/>
      <c r="I7" s="1"/>
      <c r="J7" s="1"/>
      <c r="K7" s="1"/>
    </row>
    <row r="8" spans="2:16" ht="20.25" x14ac:dyDescent="0.3">
      <c r="B8" s="43"/>
      <c r="C8" s="44"/>
      <c r="D8" s="43"/>
      <c r="E8" s="43"/>
      <c r="F8" s="43"/>
      <c r="G8" s="43"/>
    </row>
    <row r="9" spans="2:16" ht="20.25" x14ac:dyDescent="0.3">
      <c r="B9" s="43"/>
      <c r="C9" s="44"/>
      <c r="D9" s="43"/>
      <c r="E9" s="43"/>
      <c r="F9" s="43"/>
      <c r="G9" s="43"/>
    </row>
    <row r="10" spans="2:16" ht="20.25" x14ac:dyDescent="0.3">
      <c r="B10" s="45"/>
      <c r="C10" s="46"/>
      <c r="D10" s="45"/>
      <c r="E10" s="45"/>
      <c r="F10" s="45"/>
      <c r="G10" s="45"/>
      <c r="H10" s="1"/>
      <c r="I10" s="1"/>
      <c r="J10" s="1"/>
      <c r="K10" s="1"/>
    </row>
    <row r="11" spans="2:16" ht="21" thickBot="1" x14ac:dyDescent="0.35">
      <c r="B11" s="43"/>
      <c r="C11" s="44"/>
      <c r="D11" s="43"/>
      <c r="E11" s="43"/>
      <c r="F11" s="43"/>
      <c r="G11" s="43"/>
    </row>
    <row r="12" spans="2:16" s="23" customFormat="1" ht="65.099999999999994" customHeight="1" thickBot="1" x14ac:dyDescent="0.35">
      <c r="B12" s="250" t="s">
        <v>87</v>
      </c>
      <c r="C12" s="251" t="s">
        <v>84</v>
      </c>
      <c r="D12" s="252" t="s">
        <v>88</v>
      </c>
      <c r="E12" s="252" t="s">
        <v>89</v>
      </c>
      <c r="F12" s="252" t="s">
        <v>90</v>
      </c>
      <c r="G12" s="253" t="s">
        <v>91</v>
      </c>
      <c r="H12" s="24"/>
      <c r="I12" s="24"/>
      <c r="J12" s="843"/>
      <c r="K12" s="843"/>
      <c r="L12" s="843"/>
      <c r="M12" s="843"/>
      <c r="N12" s="843"/>
      <c r="O12" s="843"/>
      <c r="P12" s="843"/>
    </row>
    <row r="13" spans="2:16" s="23" customFormat="1" ht="19.899999999999999" customHeight="1" x14ac:dyDescent="0.3">
      <c r="B13" s="80">
        <v>1</v>
      </c>
      <c r="C13" s="79">
        <v>2</v>
      </c>
      <c r="D13" s="71">
        <v>3</v>
      </c>
      <c r="E13" s="71">
        <v>4</v>
      </c>
      <c r="F13" s="71">
        <v>5</v>
      </c>
      <c r="G13" s="72">
        <v>6</v>
      </c>
      <c r="H13" s="24"/>
      <c r="I13" s="24"/>
      <c r="J13" s="843"/>
      <c r="K13" s="843"/>
      <c r="L13" s="843"/>
      <c r="M13" s="843"/>
      <c r="N13" s="843"/>
      <c r="O13" s="843"/>
      <c r="P13" s="843"/>
    </row>
    <row r="14" spans="2:16" s="23" customFormat="1" ht="35.1" customHeight="1" x14ac:dyDescent="0.3">
      <c r="B14" s="845" t="s">
        <v>793</v>
      </c>
      <c r="C14" s="77" t="s">
        <v>132</v>
      </c>
      <c r="D14" s="440" t="s">
        <v>752</v>
      </c>
      <c r="E14" s="440" t="s">
        <v>753</v>
      </c>
      <c r="F14" s="49"/>
      <c r="G14" s="442">
        <v>1509</v>
      </c>
    </row>
    <row r="15" spans="2:16" s="23" customFormat="1" ht="35.1" customHeight="1" x14ac:dyDescent="0.3">
      <c r="B15" s="846"/>
      <c r="C15" s="77" t="s">
        <v>132</v>
      </c>
      <c r="D15" s="440" t="s">
        <v>754</v>
      </c>
      <c r="E15" s="440" t="s">
        <v>755</v>
      </c>
      <c r="F15" s="49"/>
      <c r="G15" s="442">
        <v>24881200</v>
      </c>
    </row>
    <row r="16" spans="2:16" s="23" customFormat="1" ht="35.1" customHeight="1" x14ac:dyDescent="0.3">
      <c r="B16" s="846"/>
      <c r="C16" s="77" t="s">
        <v>132</v>
      </c>
      <c r="D16" s="440" t="s">
        <v>754</v>
      </c>
      <c r="E16" s="440" t="s">
        <v>756</v>
      </c>
      <c r="F16" s="49"/>
      <c r="G16" s="442"/>
    </row>
    <row r="17" spans="2:7" s="23" customFormat="1" ht="35.1" customHeight="1" x14ac:dyDescent="0.3">
      <c r="B17" s="846"/>
      <c r="C17" s="77" t="s">
        <v>132</v>
      </c>
      <c r="D17" s="440" t="s">
        <v>754</v>
      </c>
      <c r="E17" s="440" t="s">
        <v>757</v>
      </c>
      <c r="F17" s="49"/>
      <c r="G17" s="442">
        <v>4390601</v>
      </c>
    </row>
    <row r="18" spans="2:7" s="23" customFormat="1" ht="35.1" customHeight="1" x14ac:dyDescent="0.3">
      <c r="B18" s="846"/>
      <c r="C18" s="77" t="s">
        <v>132</v>
      </c>
      <c r="D18" s="440" t="s">
        <v>758</v>
      </c>
      <c r="E18" s="440" t="s">
        <v>757</v>
      </c>
      <c r="F18" s="49"/>
      <c r="G18" s="442">
        <v>2055514</v>
      </c>
    </row>
    <row r="19" spans="2:7" s="23" customFormat="1" ht="35.1" customHeight="1" x14ac:dyDescent="0.3">
      <c r="B19" s="846"/>
      <c r="C19" s="77" t="s">
        <v>132</v>
      </c>
      <c r="D19" s="440" t="s">
        <v>759</v>
      </c>
      <c r="E19" s="440" t="s">
        <v>757</v>
      </c>
      <c r="F19" s="49"/>
      <c r="G19" s="442">
        <v>6135002</v>
      </c>
    </row>
    <row r="20" spans="2:7" s="23" customFormat="1" ht="35.1" customHeight="1" x14ac:dyDescent="0.3">
      <c r="B20" s="846"/>
      <c r="C20" s="77" t="s">
        <v>132</v>
      </c>
      <c r="D20" s="440" t="s">
        <v>754</v>
      </c>
      <c r="E20" s="441" t="s">
        <v>760</v>
      </c>
      <c r="F20" s="49"/>
      <c r="G20" s="443">
        <v>7557</v>
      </c>
    </row>
    <row r="21" spans="2:7" s="23" customFormat="1" ht="35.1" customHeight="1" x14ac:dyDescent="0.3">
      <c r="B21" s="846"/>
      <c r="C21" s="77" t="s">
        <v>132</v>
      </c>
      <c r="D21" s="440" t="s">
        <v>754</v>
      </c>
      <c r="E21" s="440" t="s">
        <v>761</v>
      </c>
      <c r="F21" s="49"/>
      <c r="G21" s="443">
        <v>154999</v>
      </c>
    </row>
    <row r="22" spans="2:7" s="23" customFormat="1" ht="35.1" customHeight="1" x14ac:dyDescent="0.3">
      <c r="B22" s="846"/>
      <c r="C22" s="77" t="s">
        <v>132</v>
      </c>
      <c r="D22" s="440" t="s">
        <v>754</v>
      </c>
      <c r="E22" s="440" t="s">
        <v>780</v>
      </c>
      <c r="F22" s="49"/>
      <c r="G22" s="443">
        <v>1864</v>
      </c>
    </row>
    <row r="23" spans="2:7" s="23" customFormat="1" ht="35.1" customHeight="1" x14ac:dyDescent="0.3">
      <c r="B23" s="846"/>
      <c r="C23" s="77" t="s">
        <v>132</v>
      </c>
      <c r="D23" s="440" t="s">
        <v>754</v>
      </c>
      <c r="E23" s="440" t="s">
        <v>762</v>
      </c>
      <c r="F23" s="49"/>
      <c r="G23" s="443">
        <v>3047</v>
      </c>
    </row>
    <row r="24" spans="2:7" s="23" customFormat="1" ht="35.1" customHeight="1" x14ac:dyDescent="0.3">
      <c r="B24" s="846"/>
      <c r="C24" s="77" t="s">
        <v>132</v>
      </c>
      <c r="D24" s="440" t="s">
        <v>763</v>
      </c>
      <c r="E24" s="441" t="s">
        <v>764</v>
      </c>
      <c r="F24" s="49"/>
      <c r="G24" s="443">
        <v>3285737</v>
      </c>
    </row>
    <row r="25" spans="2:7" s="23" customFormat="1" ht="35.1" customHeight="1" x14ac:dyDescent="0.3">
      <c r="B25" s="846"/>
      <c r="C25" s="77" t="s">
        <v>132</v>
      </c>
      <c r="D25" s="440" t="s">
        <v>765</v>
      </c>
      <c r="E25" s="440" t="s">
        <v>766</v>
      </c>
      <c r="F25" s="49"/>
      <c r="G25" s="443">
        <v>92781</v>
      </c>
    </row>
    <row r="26" spans="2:7" s="23" customFormat="1" ht="35.1" customHeight="1" x14ac:dyDescent="0.3">
      <c r="B26" s="846"/>
      <c r="C26" s="77" t="s">
        <v>132</v>
      </c>
      <c r="D26" s="440" t="s">
        <v>767</v>
      </c>
      <c r="E26" s="440" t="s">
        <v>757</v>
      </c>
      <c r="F26" s="49"/>
      <c r="G26" s="444">
        <v>1767954</v>
      </c>
    </row>
    <row r="27" spans="2:7" s="23" customFormat="1" ht="35.1" customHeight="1" x14ac:dyDescent="0.3">
      <c r="B27" s="846"/>
      <c r="C27" s="77" t="s">
        <v>132</v>
      </c>
      <c r="D27" s="440" t="s">
        <v>768</v>
      </c>
      <c r="E27" s="440" t="s">
        <v>757</v>
      </c>
      <c r="F27" s="49"/>
      <c r="G27" s="443">
        <v>485510</v>
      </c>
    </row>
    <row r="28" spans="2:7" s="23" customFormat="1" ht="35.1" customHeight="1" thickBot="1" x14ac:dyDescent="0.35">
      <c r="B28" s="847"/>
      <c r="C28" s="254" t="s">
        <v>219</v>
      </c>
      <c r="D28" s="81"/>
      <c r="E28" s="81"/>
      <c r="F28" s="81"/>
      <c r="G28" s="445">
        <f>+G14+G15+G16+G17+G18+G19+G20+G21+G22+G23+G24+G25+G26+G27</f>
        <v>43263275</v>
      </c>
    </row>
    <row r="29" spans="2:7" s="23" customFormat="1" ht="35.1" customHeight="1" x14ac:dyDescent="0.3">
      <c r="B29" s="840" t="s">
        <v>794</v>
      </c>
      <c r="C29" s="78" t="s">
        <v>132</v>
      </c>
      <c r="D29" s="440" t="s">
        <v>752</v>
      </c>
      <c r="E29" s="440" t="s">
        <v>753</v>
      </c>
      <c r="F29" s="75"/>
      <c r="G29" s="443">
        <v>59488</v>
      </c>
    </row>
    <row r="30" spans="2:7" s="23" customFormat="1" ht="35.1" customHeight="1" x14ac:dyDescent="0.3">
      <c r="B30" s="841"/>
      <c r="C30" s="77" t="s">
        <v>132</v>
      </c>
      <c r="D30" s="440" t="s">
        <v>754</v>
      </c>
      <c r="E30" s="440" t="s">
        <v>755</v>
      </c>
      <c r="F30" s="74"/>
      <c r="G30" s="443">
        <v>6300133</v>
      </c>
    </row>
    <row r="31" spans="2:7" s="23" customFormat="1" ht="35.1" customHeight="1" x14ac:dyDescent="0.3">
      <c r="B31" s="841"/>
      <c r="C31" s="77" t="s">
        <v>132</v>
      </c>
      <c r="D31" s="440" t="s">
        <v>754</v>
      </c>
      <c r="E31" s="440" t="s">
        <v>756</v>
      </c>
      <c r="F31" s="74"/>
      <c r="G31" s="443"/>
    </row>
    <row r="32" spans="2:7" s="23" customFormat="1" ht="35.1" customHeight="1" x14ac:dyDescent="0.3">
      <c r="B32" s="841"/>
      <c r="C32" s="77" t="s">
        <v>132</v>
      </c>
      <c r="D32" s="440" t="s">
        <v>754</v>
      </c>
      <c r="E32" s="440" t="s">
        <v>757</v>
      </c>
      <c r="F32" s="74"/>
      <c r="G32" s="443">
        <v>101753</v>
      </c>
    </row>
    <row r="33" spans="2:7" s="23" customFormat="1" ht="35.1" customHeight="1" x14ac:dyDescent="0.3">
      <c r="B33" s="841"/>
      <c r="C33" s="77" t="s">
        <v>132</v>
      </c>
      <c r="D33" s="440" t="s">
        <v>758</v>
      </c>
      <c r="E33" s="440" t="s">
        <v>757</v>
      </c>
      <c r="F33" s="74"/>
      <c r="G33" s="443">
        <v>2054859</v>
      </c>
    </row>
    <row r="34" spans="2:7" s="23" customFormat="1" ht="35.1" customHeight="1" x14ac:dyDescent="0.3">
      <c r="B34" s="841"/>
      <c r="C34" s="77" t="s">
        <v>132</v>
      </c>
      <c r="D34" s="440" t="s">
        <v>759</v>
      </c>
      <c r="E34" s="440" t="s">
        <v>757</v>
      </c>
      <c r="F34" s="74"/>
      <c r="G34" s="443">
        <v>5262031</v>
      </c>
    </row>
    <row r="35" spans="2:7" s="23" customFormat="1" ht="35.1" customHeight="1" x14ac:dyDescent="0.3">
      <c r="B35" s="841"/>
      <c r="C35" s="77" t="s">
        <v>132</v>
      </c>
      <c r="D35" s="440" t="s">
        <v>754</v>
      </c>
      <c r="E35" s="441" t="s">
        <v>760</v>
      </c>
      <c r="F35" s="74"/>
      <c r="G35" s="443">
        <v>7557</v>
      </c>
    </row>
    <row r="36" spans="2:7" s="23" customFormat="1" ht="35.1" customHeight="1" x14ac:dyDescent="0.3">
      <c r="B36" s="841"/>
      <c r="C36" s="77" t="s">
        <v>132</v>
      </c>
      <c r="D36" s="440" t="s">
        <v>754</v>
      </c>
      <c r="E36" s="440" t="s">
        <v>761</v>
      </c>
      <c r="F36" s="74"/>
      <c r="G36" s="443">
        <v>263332</v>
      </c>
    </row>
    <row r="37" spans="2:7" s="23" customFormat="1" ht="35.1" customHeight="1" x14ac:dyDescent="0.3">
      <c r="B37" s="841"/>
      <c r="C37" s="77" t="s">
        <v>132</v>
      </c>
      <c r="D37" s="440" t="s">
        <v>754</v>
      </c>
      <c r="E37" s="440" t="s">
        <v>780</v>
      </c>
      <c r="F37" s="74"/>
      <c r="G37" s="443">
        <v>1864</v>
      </c>
    </row>
    <row r="38" spans="2:7" s="23" customFormat="1" ht="35.1" customHeight="1" x14ac:dyDescent="0.3">
      <c r="B38" s="841"/>
      <c r="C38" s="77" t="s">
        <v>132</v>
      </c>
      <c r="D38" s="440" t="s">
        <v>754</v>
      </c>
      <c r="E38" s="440" t="s">
        <v>762</v>
      </c>
      <c r="F38" s="74"/>
      <c r="G38" s="443">
        <v>3047</v>
      </c>
    </row>
    <row r="39" spans="2:7" s="23" customFormat="1" ht="35.1" customHeight="1" x14ac:dyDescent="0.3">
      <c r="B39" s="841"/>
      <c r="C39" s="77" t="s">
        <v>132</v>
      </c>
      <c r="D39" s="440" t="s">
        <v>763</v>
      </c>
      <c r="E39" s="441" t="s">
        <v>764</v>
      </c>
      <c r="F39" s="74"/>
      <c r="G39" s="443">
        <v>3325487</v>
      </c>
    </row>
    <row r="40" spans="2:7" s="23" customFormat="1" ht="35.1" customHeight="1" x14ac:dyDescent="0.3">
      <c r="B40" s="841"/>
      <c r="C40" s="77" t="s">
        <v>132</v>
      </c>
      <c r="D40" s="440" t="s">
        <v>765</v>
      </c>
      <c r="E40" s="440" t="s">
        <v>766</v>
      </c>
      <c r="F40" s="74"/>
      <c r="G40" s="443">
        <v>185519</v>
      </c>
    </row>
    <row r="41" spans="2:7" s="23" customFormat="1" ht="35.1" customHeight="1" x14ac:dyDescent="0.3">
      <c r="B41" s="841"/>
      <c r="C41" s="77" t="s">
        <v>132</v>
      </c>
      <c r="D41" s="440" t="s">
        <v>767</v>
      </c>
      <c r="E41" s="440" t="s">
        <v>757</v>
      </c>
      <c r="F41" s="49"/>
      <c r="G41" s="444">
        <v>3192065</v>
      </c>
    </row>
    <row r="42" spans="2:7" s="23" customFormat="1" ht="35.1" customHeight="1" x14ac:dyDescent="0.3">
      <c r="B42" s="841"/>
      <c r="C42" s="77" t="s">
        <v>132</v>
      </c>
      <c r="D42" s="440" t="s">
        <v>768</v>
      </c>
      <c r="E42" s="440" t="s">
        <v>757</v>
      </c>
      <c r="F42" s="49"/>
      <c r="G42" s="444">
        <v>68631</v>
      </c>
    </row>
    <row r="43" spans="2:7" s="23" customFormat="1" ht="35.1" customHeight="1" thickBot="1" x14ac:dyDescent="0.35">
      <c r="B43" s="842"/>
      <c r="C43" s="254" t="s">
        <v>219</v>
      </c>
      <c r="D43" s="82"/>
      <c r="E43" s="82"/>
      <c r="F43" s="81"/>
      <c r="G43" s="445">
        <f>+G29+G30+G31+G32+G33+G34+G35+G36+G37+G38+G39+G40+G41+G42</f>
        <v>20825766</v>
      </c>
    </row>
    <row r="44" spans="2:7" s="23" customFormat="1" ht="35.1" customHeight="1" x14ac:dyDescent="0.3">
      <c r="B44" s="848" t="s">
        <v>795</v>
      </c>
      <c r="C44" s="438" t="s">
        <v>132</v>
      </c>
      <c r="D44" s="440" t="s">
        <v>752</v>
      </c>
      <c r="E44" s="440" t="s">
        <v>753</v>
      </c>
      <c r="F44" s="75"/>
      <c r="G44" s="443">
        <v>97250.01</v>
      </c>
    </row>
    <row r="45" spans="2:7" s="23" customFormat="1" ht="35.1" customHeight="1" x14ac:dyDescent="0.3">
      <c r="B45" s="849"/>
      <c r="C45" s="439" t="s">
        <v>132</v>
      </c>
      <c r="D45" s="440" t="s">
        <v>754</v>
      </c>
      <c r="E45" s="440" t="s">
        <v>755</v>
      </c>
      <c r="F45" s="74"/>
      <c r="G45" s="443">
        <v>3825652.35</v>
      </c>
    </row>
    <row r="46" spans="2:7" s="23" customFormat="1" ht="35.1" customHeight="1" x14ac:dyDescent="0.3">
      <c r="B46" s="849"/>
      <c r="C46" s="439" t="s">
        <v>132</v>
      </c>
      <c r="D46" s="440" t="s">
        <v>754</v>
      </c>
      <c r="E46" s="440" t="s">
        <v>756</v>
      </c>
      <c r="F46" s="74"/>
      <c r="G46" s="443"/>
    </row>
    <row r="47" spans="2:7" s="23" customFormat="1" ht="35.1" customHeight="1" x14ac:dyDescent="0.3">
      <c r="B47" s="849"/>
      <c r="C47" s="439" t="s">
        <v>132</v>
      </c>
      <c r="D47" s="440" t="s">
        <v>754</v>
      </c>
      <c r="E47" s="440" t="s">
        <v>757</v>
      </c>
      <c r="F47" s="74"/>
      <c r="G47" s="443">
        <v>2491940.73</v>
      </c>
    </row>
    <row r="48" spans="2:7" s="23" customFormat="1" ht="35.1" customHeight="1" x14ac:dyDescent="0.3">
      <c r="B48" s="849"/>
      <c r="C48" s="439" t="s">
        <v>132</v>
      </c>
      <c r="D48" s="440" t="s">
        <v>758</v>
      </c>
      <c r="E48" s="440" t="s">
        <v>757</v>
      </c>
      <c r="F48" s="74"/>
      <c r="G48" s="443">
        <v>1714195.37</v>
      </c>
    </row>
    <row r="49" spans="2:7" s="23" customFormat="1" ht="35.1" customHeight="1" x14ac:dyDescent="0.3">
      <c r="B49" s="849"/>
      <c r="C49" s="439" t="s">
        <v>132</v>
      </c>
      <c r="D49" s="440" t="s">
        <v>759</v>
      </c>
      <c r="E49" s="440" t="s">
        <v>757</v>
      </c>
      <c r="F49" s="74"/>
      <c r="G49" s="443">
        <v>8125364.0999999996</v>
      </c>
    </row>
    <row r="50" spans="2:7" s="23" customFormat="1" ht="35.1" customHeight="1" x14ac:dyDescent="0.3">
      <c r="B50" s="849"/>
      <c r="C50" s="439" t="s">
        <v>132</v>
      </c>
      <c r="D50" s="440" t="s">
        <v>754</v>
      </c>
      <c r="E50" s="441" t="s">
        <v>760</v>
      </c>
      <c r="F50" s="74"/>
      <c r="G50" s="443">
        <v>7556.85</v>
      </c>
    </row>
    <row r="51" spans="2:7" s="23" customFormat="1" ht="35.1" customHeight="1" x14ac:dyDescent="0.3">
      <c r="B51" s="849"/>
      <c r="C51" s="439" t="s">
        <v>132</v>
      </c>
      <c r="D51" s="440" t="s">
        <v>754</v>
      </c>
      <c r="E51" s="440" t="s">
        <v>761</v>
      </c>
      <c r="F51" s="74"/>
      <c r="G51" s="443">
        <v>364740.56</v>
      </c>
    </row>
    <row r="52" spans="2:7" s="23" customFormat="1" ht="35.1" customHeight="1" x14ac:dyDescent="0.3">
      <c r="B52" s="849"/>
      <c r="C52" s="439" t="s">
        <v>132</v>
      </c>
      <c r="D52" s="440" t="s">
        <v>754</v>
      </c>
      <c r="E52" s="440" t="s">
        <v>762</v>
      </c>
      <c r="F52" s="74"/>
      <c r="G52" s="443">
        <v>3047.49</v>
      </c>
    </row>
    <row r="53" spans="2:7" s="23" customFormat="1" ht="35.1" customHeight="1" x14ac:dyDescent="0.3">
      <c r="B53" s="849"/>
      <c r="C53" s="439" t="s">
        <v>132</v>
      </c>
      <c r="D53" s="440" t="s">
        <v>763</v>
      </c>
      <c r="E53" s="441" t="s">
        <v>764</v>
      </c>
      <c r="F53" s="74"/>
      <c r="G53" s="443">
        <v>2944521</v>
      </c>
    </row>
    <row r="54" spans="2:7" s="23" customFormat="1" ht="35.1" customHeight="1" x14ac:dyDescent="0.3">
      <c r="B54" s="849"/>
      <c r="C54" s="439" t="s">
        <v>132</v>
      </c>
      <c r="D54" s="440" t="s">
        <v>765</v>
      </c>
      <c r="E54" s="440" t="s">
        <v>766</v>
      </c>
      <c r="F54" s="74"/>
      <c r="G54" s="443">
        <v>62679.47</v>
      </c>
    </row>
    <row r="55" spans="2:7" s="23" customFormat="1" ht="35.1" customHeight="1" x14ac:dyDescent="0.3">
      <c r="B55" s="849"/>
      <c r="C55" s="84" t="s">
        <v>132</v>
      </c>
      <c r="D55" s="440" t="s">
        <v>767</v>
      </c>
      <c r="E55" s="440" t="s">
        <v>757</v>
      </c>
      <c r="F55" s="49"/>
      <c r="G55" s="444">
        <v>3192065.08</v>
      </c>
    </row>
    <row r="56" spans="2:7" s="23" customFormat="1" ht="35.1" customHeight="1" x14ac:dyDescent="0.3">
      <c r="B56" s="849"/>
      <c r="C56" s="84" t="s">
        <v>132</v>
      </c>
      <c r="D56" s="440" t="s">
        <v>768</v>
      </c>
      <c r="E56" s="440" t="s">
        <v>757</v>
      </c>
      <c r="F56" s="49"/>
      <c r="G56" s="443">
        <v>257355.4</v>
      </c>
    </row>
    <row r="57" spans="2:7" s="23" customFormat="1" ht="35.1" customHeight="1" x14ac:dyDescent="0.3">
      <c r="B57" s="849"/>
      <c r="C57" s="450" t="s">
        <v>132</v>
      </c>
      <c r="D57" s="440" t="s">
        <v>754</v>
      </c>
      <c r="E57" s="451" t="s">
        <v>778</v>
      </c>
      <c r="F57" s="73"/>
      <c r="G57" s="443">
        <v>1863.93</v>
      </c>
    </row>
    <row r="58" spans="2:7" s="23" customFormat="1" ht="35.1" customHeight="1" thickBot="1" x14ac:dyDescent="0.35">
      <c r="B58" s="850"/>
      <c r="C58" s="254" t="s">
        <v>219</v>
      </c>
      <c r="D58" s="82"/>
      <c r="E58" s="82"/>
      <c r="F58" s="82"/>
      <c r="G58" s="445">
        <f>+G44+G45+G46+G47+G48+G49+G50+G51+G52+G53+G54+G55+G56+G57</f>
        <v>23088232.339999996</v>
      </c>
    </row>
    <row r="59" spans="2:7" s="23" customFormat="1" ht="35.1" customHeight="1" x14ac:dyDescent="0.3">
      <c r="B59" s="840" t="s">
        <v>796</v>
      </c>
      <c r="C59" s="78" t="s">
        <v>132</v>
      </c>
      <c r="D59" s="447" t="s">
        <v>752</v>
      </c>
      <c r="E59" s="447" t="s">
        <v>753</v>
      </c>
      <c r="F59" s="75"/>
      <c r="G59" s="443"/>
    </row>
    <row r="60" spans="2:7" s="23" customFormat="1" ht="35.1" customHeight="1" x14ac:dyDescent="0.3">
      <c r="B60" s="841"/>
      <c r="C60" s="77" t="s">
        <v>132</v>
      </c>
      <c r="D60" s="440" t="s">
        <v>754</v>
      </c>
      <c r="E60" s="440" t="s">
        <v>755</v>
      </c>
      <c r="F60" s="74"/>
      <c r="G60" s="458"/>
    </row>
    <row r="61" spans="2:7" s="23" customFormat="1" ht="35.1" customHeight="1" x14ac:dyDescent="0.3">
      <c r="B61" s="841"/>
      <c r="C61" s="77" t="s">
        <v>132</v>
      </c>
      <c r="D61" s="440" t="s">
        <v>754</v>
      </c>
      <c r="E61" s="440" t="s">
        <v>756</v>
      </c>
      <c r="F61" s="74"/>
      <c r="G61" s="458"/>
    </row>
    <row r="62" spans="2:7" s="23" customFormat="1" ht="35.1" customHeight="1" x14ac:dyDescent="0.3">
      <c r="B62" s="841"/>
      <c r="C62" s="77" t="s">
        <v>132</v>
      </c>
      <c r="D62" s="440" t="s">
        <v>754</v>
      </c>
      <c r="E62" s="440" t="s">
        <v>757</v>
      </c>
      <c r="F62" s="74"/>
      <c r="G62" s="458"/>
    </row>
    <row r="63" spans="2:7" s="23" customFormat="1" ht="35.1" customHeight="1" x14ac:dyDescent="0.3">
      <c r="B63" s="841"/>
      <c r="C63" s="77" t="s">
        <v>132</v>
      </c>
      <c r="D63" s="440" t="s">
        <v>758</v>
      </c>
      <c r="E63" s="440" t="s">
        <v>757</v>
      </c>
      <c r="F63" s="74"/>
      <c r="G63" s="458"/>
    </row>
    <row r="64" spans="2:7" s="23" customFormat="1" ht="35.1" customHeight="1" x14ac:dyDescent="0.3">
      <c r="B64" s="841"/>
      <c r="C64" s="77" t="s">
        <v>132</v>
      </c>
      <c r="D64" s="440" t="s">
        <v>759</v>
      </c>
      <c r="E64" s="440" t="s">
        <v>757</v>
      </c>
      <c r="F64" s="74"/>
      <c r="G64" s="458"/>
    </row>
    <row r="65" spans="2:7" s="23" customFormat="1" ht="35.1" customHeight="1" x14ac:dyDescent="0.3">
      <c r="B65" s="841"/>
      <c r="C65" s="77" t="s">
        <v>132</v>
      </c>
      <c r="D65" s="440" t="s">
        <v>754</v>
      </c>
      <c r="E65" s="441" t="s">
        <v>760</v>
      </c>
      <c r="F65" s="74"/>
      <c r="G65" s="458"/>
    </row>
    <row r="66" spans="2:7" s="23" customFormat="1" ht="35.1" customHeight="1" x14ac:dyDescent="0.3">
      <c r="B66" s="841"/>
      <c r="C66" s="77" t="s">
        <v>132</v>
      </c>
      <c r="D66" s="440" t="s">
        <v>754</v>
      </c>
      <c r="E66" s="440" t="s">
        <v>761</v>
      </c>
      <c r="F66" s="74"/>
      <c r="G66" s="458"/>
    </row>
    <row r="67" spans="2:7" s="23" customFormat="1" ht="35.1" customHeight="1" x14ac:dyDescent="0.3">
      <c r="B67" s="841"/>
      <c r="C67" s="77" t="s">
        <v>132</v>
      </c>
      <c r="D67" s="440" t="s">
        <v>754</v>
      </c>
      <c r="E67" s="440" t="s">
        <v>762</v>
      </c>
      <c r="F67" s="74"/>
      <c r="G67" s="458"/>
    </row>
    <row r="68" spans="2:7" s="23" customFormat="1" ht="35.1" customHeight="1" x14ac:dyDescent="0.3">
      <c r="B68" s="841"/>
      <c r="C68" s="77" t="s">
        <v>132</v>
      </c>
      <c r="D68" s="440" t="s">
        <v>763</v>
      </c>
      <c r="E68" s="441" t="s">
        <v>764</v>
      </c>
      <c r="F68" s="74"/>
      <c r="G68" s="458"/>
    </row>
    <row r="69" spans="2:7" s="23" customFormat="1" ht="35.1" customHeight="1" x14ac:dyDescent="0.3">
      <c r="B69" s="841"/>
      <c r="C69" s="77" t="s">
        <v>132</v>
      </c>
      <c r="D69" s="440" t="s">
        <v>765</v>
      </c>
      <c r="E69" s="440" t="s">
        <v>766</v>
      </c>
      <c r="F69" s="74"/>
      <c r="G69" s="458"/>
    </row>
    <row r="70" spans="2:7" s="23" customFormat="1" ht="35.1" customHeight="1" x14ac:dyDescent="0.3">
      <c r="B70" s="841"/>
      <c r="C70" s="77" t="s">
        <v>132</v>
      </c>
      <c r="D70" s="440" t="s">
        <v>767</v>
      </c>
      <c r="E70" s="440" t="s">
        <v>757</v>
      </c>
      <c r="F70" s="49"/>
      <c r="G70" s="459"/>
    </row>
    <row r="71" spans="2:7" s="23" customFormat="1" ht="35.1" customHeight="1" x14ac:dyDescent="0.3">
      <c r="B71" s="841"/>
      <c r="C71" s="77" t="s">
        <v>132</v>
      </c>
      <c r="D71" s="440" t="s">
        <v>768</v>
      </c>
      <c r="E71" s="440" t="s">
        <v>757</v>
      </c>
      <c r="F71" s="49"/>
      <c r="G71" s="459"/>
    </row>
    <row r="72" spans="2:7" s="23" customFormat="1" ht="35.1" customHeight="1" x14ac:dyDescent="0.3">
      <c r="B72" s="849"/>
      <c r="C72" s="457" t="s">
        <v>132</v>
      </c>
      <c r="D72" s="456" t="s">
        <v>754</v>
      </c>
      <c r="E72" s="456" t="s">
        <v>778</v>
      </c>
      <c r="F72" s="49"/>
      <c r="G72" s="459"/>
    </row>
    <row r="73" spans="2:7" s="23" customFormat="1" ht="35.1" customHeight="1" thickBot="1" x14ac:dyDescent="0.35">
      <c r="B73" s="842"/>
      <c r="C73" s="254" t="s">
        <v>219</v>
      </c>
      <c r="D73" s="448"/>
      <c r="E73" s="448"/>
      <c r="F73" s="448"/>
      <c r="G73" s="446">
        <f>+G59+G60+G61+G62+G63+G64+G65+G66+G67+G68+G69+G70+G71+G72</f>
        <v>0</v>
      </c>
    </row>
    <row r="74" spans="2:7" s="23" customFormat="1" ht="35.1" customHeight="1" x14ac:dyDescent="0.3">
      <c r="B74" s="840" t="s">
        <v>797</v>
      </c>
      <c r="C74" s="76" t="s">
        <v>132</v>
      </c>
      <c r="D74" s="447" t="s">
        <v>752</v>
      </c>
      <c r="E74" s="447" t="s">
        <v>753</v>
      </c>
      <c r="F74" s="75"/>
      <c r="G74" s="449"/>
    </row>
    <row r="75" spans="2:7" s="23" customFormat="1" ht="35.1" customHeight="1" x14ac:dyDescent="0.3">
      <c r="B75" s="841"/>
      <c r="C75" s="77" t="s">
        <v>132</v>
      </c>
      <c r="D75" s="440" t="s">
        <v>754</v>
      </c>
      <c r="E75" s="440" t="s">
        <v>755</v>
      </c>
      <c r="F75" s="74"/>
      <c r="G75" s="443"/>
    </row>
    <row r="76" spans="2:7" s="23" customFormat="1" ht="35.1" customHeight="1" x14ac:dyDescent="0.3">
      <c r="B76" s="841"/>
      <c r="C76" s="77" t="s">
        <v>132</v>
      </c>
      <c r="D76" s="440" t="s">
        <v>754</v>
      </c>
      <c r="E76" s="440" t="s">
        <v>756</v>
      </c>
      <c r="F76" s="74"/>
      <c r="G76" s="443"/>
    </row>
    <row r="77" spans="2:7" s="23" customFormat="1" ht="35.1" customHeight="1" x14ac:dyDescent="0.3">
      <c r="B77" s="841"/>
      <c r="C77" s="77" t="s">
        <v>132</v>
      </c>
      <c r="D77" s="440" t="s">
        <v>754</v>
      </c>
      <c r="E77" s="440" t="s">
        <v>757</v>
      </c>
      <c r="F77" s="74"/>
      <c r="G77" s="443"/>
    </row>
    <row r="78" spans="2:7" s="23" customFormat="1" ht="35.1" customHeight="1" x14ac:dyDescent="0.3">
      <c r="B78" s="841"/>
      <c r="C78" s="77" t="s">
        <v>132</v>
      </c>
      <c r="D78" s="440" t="s">
        <v>758</v>
      </c>
      <c r="E78" s="440" t="s">
        <v>757</v>
      </c>
      <c r="F78" s="74"/>
      <c r="G78" s="443"/>
    </row>
    <row r="79" spans="2:7" s="23" customFormat="1" ht="35.1" customHeight="1" x14ac:dyDescent="0.3">
      <c r="B79" s="841"/>
      <c r="C79" s="77" t="s">
        <v>132</v>
      </c>
      <c r="D79" s="440" t="s">
        <v>759</v>
      </c>
      <c r="E79" s="440" t="s">
        <v>757</v>
      </c>
      <c r="F79" s="74"/>
      <c r="G79" s="443"/>
    </row>
    <row r="80" spans="2:7" s="23" customFormat="1" ht="35.1" customHeight="1" x14ac:dyDescent="0.3">
      <c r="B80" s="841"/>
      <c r="C80" s="77" t="s">
        <v>132</v>
      </c>
      <c r="D80" s="440" t="s">
        <v>754</v>
      </c>
      <c r="E80" s="441" t="s">
        <v>760</v>
      </c>
      <c r="F80" s="74"/>
      <c r="G80" s="443"/>
    </row>
    <row r="81" spans="2:10" s="23" customFormat="1" ht="35.1" customHeight="1" x14ac:dyDescent="0.3">
      <c r="B81" s="841"/>
      <c r="C81" s="77" t="s">
        <v>132</v>
      </c>
      <c r="D81" s="440" t="s">
        <v>754</v>
      </c>
      <c r="E81" s="440" t="s">
        <v>761</v>
      </c>
      <c r="F81" s="74"/>
      <c r="G81" s="443"/>
    </row>
    <row r="82" spans="2:10" s="23" customFormat="1" ht="35.1" customHeight="1" x14ac:dyDescent="0.3">
      <c r="B82" s="841"/>
      <c r="C82" s="77" t="s">
        <v>132</v>
      </c>
      <c r="D82" s="440" t="s">
        <v>754</v>
      </c>
      <c r="E82" s="440" t="s">
        <v>780</v>
      </c>
      <c r="F82" s="74"/>
      <c r="G82" s="443"/>
    </row>
    <row r="83" spans="2:10" s="23" customFormat="1" ht="35.1" customHeight="1" x14ac:dyDescent="0.3">
      <c r="B83" s="841"/>
      <c r="C83" s="77" t="s">
        <v>132</v>
      </c>
      <c r="D83" s="440" t="s">
        <v>754</v>
      </c>
      <c r="E83" s="440" t="s">
        <v>762</v>
      </c>
      <c r="F83" s="74"/>
      <c r="G83" s="443"/>
    </row>
    <row r="84" spans="2:10" s="23" customFormat="1" ht="35.1" customHeight="1" x14ac:dyDescent="0.3">
      <c r="B84" s="841"/>
      <c r="C84" s="77" t="s">
        <v>132</v>
      </c>
      <c r="D84" s="440" t="s">
        <v>763</v>
      </c>
      <c r="E84" s="441" t="s">
        <v>764</v>
      </c>
      <c r="F84" s="74"/>
      <c r="G84" s="443"/>
    </row>
    <row r="85" spans="2:10" s="23" customFormat="1" ht="35.1" customHeight="1" x14ac:dyDescent="0.3">
      <c r="B85" s="841"/>
      <c r="C85" s="77" t="s">
        <v>132</v>
      </c>
      <c r="D85" s="440" t="s">
        <v>765</v>
      </c>
      <c r="E85" s="440" t="s">
        <v>766</v>
      </c>
      <c r="F85" s="74"/>
      <c r="G85" s="443"/>
    </row>
    <row r="86" spans="2:10" s="23" customFormat="1" ht="35.1" customHeight="1" x14ac:dyDescent="0.3">
      <c r="B86" s="841"/>
      <c r="C86" s="77" t="s">
        <v>132</v>
      </c>
      <c r="D86" s="440" t="s">
        <v>767</v>
      </c>
      <c r="E86" s="440" t="s">
        <v>757</v>
      </c>
      <c r="F86" s="49"/>
      <c r="G86" s="444"/>
    </row>
    <row r="87" spans="2:10" s="23" customFormat="1" ht="35.1" customHeight="1" x14ac:dyDescent="0.3">
      <c r="B87" s="841"/>
      <c r="C87" s="77" t="s">
        <v>132</v>
      </c>
      <c r="D87" s="440" t="s">
        <v>768</v>
      </c>
      <c r="E87" s="440" t="s">
        <v>757</v>
      </c>
      <c r="F87" s="73"/>
      <c r="G87" s="444"/>
    </row>
    <row r="88" spans="2:10" s="23" customFormat="1" ht="35.1" customHeight="1" thickBot="1" x14ac:dyDescent="0.35">
      <c r="B88" s="842"/>
      <c r="C88" s="254" t="s">
        <v>219</v>
      </c>
      <c r="D88" s="83"/>
      <c r="E88" s="82"/>
      <c r="F88" s="82"/>
      <c r="G88" s="446">
        <f>+G74+G75+G76+G77+G78+G79+G80+G81+G82+G83+G84+G85+G86+G87</f>
        <v>0</v>
      </c>
    </row>
    <row r="89" spans="2:10" s="23" customFormat="1" ht="20.25" x14ac:dyDescent="0.3">
      <c r="B89" s="43"/>
      <c r="C89" s="44"/>
      <c r="D89" s="43"/>
      <c r="E89" s="43"/>
      <c r="F89" s="43"/>
      <c r="G89" s="43"/>
    </row>
    <row r="90" spans="2:10" ht="19.5" customHeight="1" x14ac:dyDescent="0.25">
      <c r="B90" s="8"/>
      <c r="C90" s="8"/>
      <c r="D90" s="8"/>
      <c r="F90" s="8"/>
      <c r="G90" s="8"/>
      <c r="H90" s="8"/>
      <c r="I90" s="8"/>
      <c r="J90" s="8"/>
    </row>
    <row r="91" spans="2:10" ht="20.25" x14ac:dyDescent="0.3">
      <c r="B91" s="43"/>
      <c r="C91" s="44"/>
      <c r="D91" s="43"/>
      <c r="E91" s="36"/>
      <c r="F91" s="43"/>
      <c r="G91" s="43"/>
    </row>
    <row r="92" spans="2:10" ht="20.25" x14ac:dyDescent="0.3">
      <c r="B92" s="43"/>
      <c r="C92" s="44"/>
      <c r="D92" s="43"/>
      <c r="E92" s="43"/>
      <c r="F92" s="43"/>
      <c r="G92" s="43"/>
    </row>
  </sheetData>
  <mergeCells count="7">
    <mergeCell ref="B74:B88"/>
    <mergeCell ref="B29:B43"/>
    <mergeCell ref="J12:P13"/>
    <mergeCell ref="B7:G7"/>
    <mergeCell ref="B14:B28"/>
    <mergeCell ref="B44:B58"/>
    <mergeCell ref="B59:B73"/>
  </mergeCells>
  <phoneticPr fontId="41" type="noConversion"/>
  <printOptions horizontalCentered="1"/>
  <pageMargins left="0.23622047244094491" right="0.23622047244094491" top="0.74803149606299213" bottom="0.74803149606299213" header="0.31496062992125984" footer="0.31496062992125984"/>
  <pageSetup scale="45" orientation="landscape" r:id="rId1"/>
  <ignoredErrors>
    <ignoredError sqref="C86:C87 C26:C27 C41:C42 C55:C56 C14 C29 C44 C59 C74 C70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rgb="FF92D050"/>
  </sheetPr>
  <dimension ref="A1:Q102"/>
  <sheetViews>
    <sheetView showGridLines="0" tabSelected="1" zoomScaleNormal="100" workbookViewId="0">
      <selection activeCell="S11" sqref="S11"/>
    </sheetView>
  </sheetViews>
  <sheetFormatPr defaultRowHeight="15.75" x14ac:dyDescent="0.25"/>
  <cols>
    <col min="1" max="1" width="1.140625" style="337" customWidth="1"/>
    <col min="2" max="2" width="5.5703125" style="337" customWidth="1"/>
    <col min="3" max="3" width="32.85546875" style="413" customWidth="1"/>
    <col min="4" max="5" width="14.7109375" style="337" customWidth="1"/>
    <col min="6" max="6" width="13.7109375" style="337" customWidth="1"/>
    <col min="7" max="7" width="14.7109375" style="337" customWidth="1"/>
    <col min="8" max="8" width="21.28515625" style="337" customWidth="1"/>
    <col min="9" max="9" width="14.28515625" style="337" bestFit="1" customWidth="1"/>
    <col min="10" max="10" width="13.7109375" style="337" customWidth="1"/>
    <col min="11" max="11" width="14.28515625" style="337" bestFit="1" customWidth="1"/>
    <col min="12" max="12" width="13.7109375" style="337" customWidth="1"/>
    <col min="13" max="13" width="14.28515625" style="337" bestFit="1" customWidth="1"/>
    <col min="14" max="14" width="13.7109375" style="337" customWidth="1"/>
    <col min="15" max="15" width="15.140625" style="337" bestFit="1" customWidth="1"/>
    <col min="16" max="16" width="13.7109375" style="337" customWidth="1"/>
    <col min="17" max="17" width="9.140625" style="337" customWidth="1"/>
    <col min="18" max="16384" width="9.140625" style="337"/>
  </cols>
  <sheetData>
    <row r="1" spans="1:16" x14ac:dyDescent="0.25">
      <c r="P1" s="345" t="s">
        <v>203</v>
      </c>
    </row>
    <row r="3" spans="1:16" ht="22.5" x14ac:dyDescent="0.3">
      <c r="B3" s="854" t="s">
        <v>686</v>
      </c>
      <c r="C3" s="854"/>
      <c r="D3" s="854"/>
      <c r="E3" s="854"/>
      <c r="F3" s="854"/>
      <c r="G3" s="854"/>
      <c r="H3" s="854"/>
      <c r="I3" s="854"/>
      <c r="J3" s="854"/>
      <c r="K3" s="854"/>
      <c r="L3" s="854"/>
      <c r="M3" s="854"/>
      <c r="N3" s="854"/>
      <c r="O3" s="854"/>
      <c r="P3" s="854"/>
    </row>
    <row r="5" spans="1:16" ht="16.5" thickBot="1" x14ac:dyDescent="0.3">
      <c r="P5" s="338" t="s">
        <v>3</v>
      </c>
    </row>
    <row r="6" spans="1:16" ht="28.5" customHeight="1" thickBot="1" x14ac:dyDescent="0.3">
      <c r="B6" s="855" t="s">
        <v>687</v>
      </c>
      <c r="C6" s="857" t="s">
        <v>688</v>
      </c>
      <c r="D6" s="855" t="s">
        <v>689</v>
      </c>
      <c r="E6" s="855" t="s">
        <v>690</v>
      </c>
      <c r="F6" s="855" t="s">
        <v>691</v>
      </c>
      <c r="G6" s="855" t="s">
        <v>831</v>
      </c>
      <c r="H6" s="855" t="s">
        <v>692</v>
      </c>
      <c r="I6" s="859" t="s">
        <v>830</v>
      </c>
      <c r="J6" s="860"/>
      <c r="K6" s="860"/>
      <c r="L6" s="860"/>
      <c r="M6" s="860"/>
      <c r="N6" s="860"/>
      <c r="O6" s="860"/>
      <c r="P6" s="861"/>
    </row>
    <row r="7" spans="1:16" ht="36" customHeight="1" thickBot="1" x14ac:dyDescent="0.3">
      <c r="B7" s="856"/>
      <c r="C7" s="858"/>
      <c r="D7" s="856"/>
      <c r="E7" s="856"/>
      <c r="F7" s="856"/>
      <c r="G7" s="856"/>
      <c r="H7" s="856"/>
      <c r="I7" s="339" t="s">
        <v>693</v>
      </c>
      <c r="J7" s="339" t="s">
        <v>694</v>
      </c>
      <c r="K7" s="339" t="s">
        <v>695</v>
      </c>
      <c r="L7" s="339" t="s">
        <v>696</v>
      </c>
      <c r="M7" s="339" t="s">
        <v>697</v>
      </c>
      <c r="N7" s="339" t="s">
        <v>698</v>
      </c>
      <c r="O7" s="339" t="s">
        <v>699</v>
      </c>
      <c r="P7" s="340" t="s">
        <v>700</v>
      </c>
    </row>
    <row r="8" spans="1:16" x14ac:dyDescent="0.25">
      <c r="A8" s="341"/>
      <c r="B8" s="491" t="s">
        <v>53</v>
      </c>
      <c r="C8" s="492"/>
      <c r="D8" s="493"/>
      <c r="E8" s="493"/>
      <c r="F8" s="494"/>
      <c r="G8" s="495"/>
      <c r="H8" s="351" t="s">
        <v>701</v>
      </c>
      <c r="I8" s="342"/>
      <c r="J8" s="342"/>
      <c r="K8" s="342"/>
      <c r="L8" s="342"/>
      <c r="M8" s="342">
        <v>21000000</v>
      </c>
      <c r="N8" s="342"/>
      <c r="O8" s="342">
        <v>21000000</v>
      </c>
      <c r="P8" s="409"/>
    </row>
    <row r="9" spans="1:16" x14ac:dyDescent="0.25">
      <c r="A9" s="341"/>
      <c r="B9" s="472"/>
      <c r="C9" s="466"/>
      <c r="D9" s="469"/>
      <c r="E9" s="469"/>
      <c r="F9" s="481"/>
      <c r="G9" s="478"/>
      <c r="H9" s="351" t="s">
        <v>702</v>
      </c>
      <c r="I9" s="342"/>
      <c r="J9" s="342"/>
      <c r="K9" s="342"/>
      <c r="L9" s="342"/>
      <c r="M9" s="342"/>
      <c r="N9" s="342"/>
      <c r="O9" s="342"/>
      <c r="P9" s="410"/>
    </row>
    <row r="10" spans="1:16" x14ac:dyDescent="0.25">
      <c r="A10" s="341"/>
      <c r="B10" s="472"/>
      <c r="C10" s="466" t="s">
        <v>798</v>
      </c>
      <c r="D10" s="469">
        <v>2024</v>
      </c>
      <c r="E10" s="469">
        <v>2024</v>
      </c>
      <c r="F10" s="481">
        <v>21000000</v>
      </c>
      <c r="G10" s="478"/>
      <c r="H10" s="351" t="s">
        <v>49</v>
      </c>
      <c r="I10" s="342"/>
      <c r="J10" s="342"/>
      <c r="K10" s="342"/>
      <c r="L10" s="342"/>
      <c r="M10" s="342"/>
      <c r="N10" s="342"/>
      <c r="O10" s="342"/>
      <c r="P10" s="410"/>
    </row>
    <row r="11" spans="1:16" x14ac:dyDescent="0.25">
      <c r="A11" s="341"/>
      <c r="B11" s="472"/>
      <c r="C11" s="466"/>
      <c r="D11" s="469"/>
      <c r="E11" s="469"/>
      <c r="F11" s="481"/>
      <c r="G11" s="478"/>
      <c r="H11" s="351" t="s">
        <v>703</v>
      </c>
      <c r="I11" s="342"/>
      <c r="J11" s="342"/>
      <c r="K11" s="342"/>
      <c r="L11" s="342"/>
      <c r="M11" s="342"/>
      <c r="N11" s="342"/>
      <c r="O11" s="342"/>
      <c r="P11" s="410"/>
    </row>
    <row r="12" spans="1:16" x14ac:dyDescent="0.25">
      <c r="A12" s="341"/>
      <c r="B12" s="473"/>
      <c r="C12" s="467"/>
      <c r="D12" s="470"/>
      <c r="E12" s="470"/>
      <c r="F12" s="482"/>
      <c r="G12" s="479"/>
      <c r="H12" s="352" t="s">
        <v>704</v>
      </c>
      <c r="I12" s="407">
        <f>+I8+I9+I10+I11</f>
        <v>0</v>
      </c>
      <c r="J12" s="407">
        <f t="shared" ref="J12:P12" si="0">+J8+J9+J10+J11</f>
        <v>0</v>
      </c>
      <c r="K12" s="407">
        <f t="shared" si="0"/>
        <v>0</v>
      </c>
      <c r="L12" s="407">
        <f t="shared" si="0"/>
        <v>0</v>
      </c>
      <c r="M12" s="407">
        <f t="shared" si="0"/>
        <v>21000000</v>
      </c>
      <c r="N12" s="407">
        <f t="shared" si="0"/>
        <v>0</v>
      </c>
      <c r="O12" s="407">
        <f t="shared" si="0"/>
        <v>21000000</v>
      </c>
      <c r="P12" s="407">
        <f t="shared" si="0"/>
        <v>0</v>
      </c>
    </row>
    <row r="13" spans="1:16" x14ac:dyDescent="0.25">
      <c r="A13" s="341"/>
      <c r="B13" s="462" t="s">
        <v>54</v>
      </c>
      <c r="C13" s="465"/>
      <c r="D13" s="468"/>
      <c r="E13" s="468"/>
      <c r="F13" s="480"/>
      <c r="G13" s="477"/>
      <c r="H13" s="351" t="s">
        <v>701</v>
      </c>
      <c r="I13" s="342"/>
      <c r="J13" s="342"/>
      <c r="K13" s="342"/>
      <c r="L13" s="342"/>
      <c r="M13" s="342"/>
      <c r="N13" s="342"/>
      <c r="O13" s="342"/>
      <c r="P13" s="410"/>
    </row>
    <row r="14" spans="1:16" x14ac:dyDescent="0.25">
      <c r="A14" s="341"/>
      <c r="B14" s="463"/>
      <c r="C14" s="466"/>
      <c r="D14" s="469"/>
      <c r="E14" s="469"/>
      <c r="F14" s="481"/>
      <c r="G14" s="478"/>
      <c r="H14" s="351" t="s">
        <v>702</v>
      </c>
      <c r="I14" s="342"/>
      <c r="J14" s="342"/>
      <c r="K14" s="342">
        <v>8333333</v>
      </c>
      <c r="L14" s="342"/>
      <c r="M14" s="342">
        <v>8333333</v>
      </c>
      <c r="N14" s="342"/>
      <c r="O14" s="342">
        <v>8333333</v>
      </c>
      <c r="P14" s="410"/>
    </row>
    <row r="15" spans="1:16" x14ac:dyDescent="0.25">
      <c r="A15" s="341"/>
      <c r="B15" s="463"/>
      <c r="C15" s="466" t="s">
        <v>799</v>
      </c>
      <c r="D15" s="469">
        <v>2024</v>
      </c>
      <c r="E15" s="469">
        <v>2024</v>
      </c>
      <c r="F15" s="481">
        <v>8333333</v>
      </c>
      <c r="G15" s="478"/>
      <c r="H15" s="351" t="s">
        <v>49</v>
      </c>
      <c r="I15" s="342"/>
      <c r="J15" s="342"/>
      <c r="K15" s="342"/>
      <c r="L15" s="342"/>
      <c r="M15" s="342"/>
      <c r="N15" s="342"/>
      <c r="O15" s="342"/>
      <c r="P15" s="410"/>
    </row>
    <row r="16" spans="1:16" x14ac:dyDescent="0.25">
      <c r="A16" s="341"/>
      <c r="B16" s="463"/>
      <c r="C16" s="466"/>
      <c r="D16" s="469"/>
      <c r="E16" s="469"/>
      <c r="F16" s="481"/>
      <c r="G16" s="478"/>
      <c r="H16" s="351" t="s">
        <v>703</v>
      </c>
      <c r="I16" s="342"/>
      <c r="J16" s="342"/>
      <c r="K16" s="342"/>
      <c r="L16" s="342"/>
      <c r="M16" s="342"/>
      <c r="N16" s="342"/>
      <c r="O16" s="342"/>
      <c r="P16" s="410"/>
    </row>
    <row r="17" spans="1:17" x14ac:dyDescent="0.25">
      <c r="A17" s="341"/>
      <c r="B17" s="464"/>
      <c r="C17" s="467"/>
      <c r="D17" s="470"/>
      <c r="E17" s="470"/>
      <c r="F17" s="482"/>
      <c r="G17" s="479"/>
      <c r="H17" s="352" t="s">
        <v>704</v>
      </c>
      <c r="I17" s="407">
        <f>+I13+I14+I15+I16</f>
        <v>0</v>
      </c>
      <c r="J17" s="407">
        <f t="shared" ref="J17:P17" si="1">+J13+J14+J15+J16</f>
        <v>0</v>
      </c>
      <c r="K17" s="407">
        <f t="shared" si="1"/>
        <v>8333333</v>
      </c>
      <c r="L17" s="407">
        <f t="shared" si="1"/>
        <v>0</v>
      </c>
      <c r="M17" s="407">
        <f t="shared" si="1"/>
        <v>8333333</v>
      </c>
      <c r="N17" s="407">
        <f t="shared" si="1"/>
        <v>0</v>
      </c>
      <c r="O17" s="407">
        <f t="shared" si="1"/>
        <v>8333333</v>
      </c>
      <c r="P17" s="407">
        <f t="shared" si="1"/>
        <v>0</v>
      </c>
    </row>
    <row r="18" spans="1:17" x14ac:dyDescent="0.25">
      <c r="A18" s="341"/>
      <c r="B18" s="462" t="s">
        <v>55</v>
      </c>
      <c r="C18" s="465"/>
      <c r="D18" s="468"/>
      <c r="E18" s="468"/>
      <c r="F18" s="480"/>
      <c r="G18" s="477"/>
      <c r="H18" s="351" t="s">
        <v>701</v>
      </c>
      <c r="I18" s="342"/>
      <c r="J18" s="342"/>
      <c r="K18" s="342"/>
      <c r="L18" s="342"/>
      <c r="M18" s="342"/>
      <c r="N18" s="342"/>
      <c r="O18" s="342"/>
      <c r="P18" s="410"/>
    </row>
    <row r="19" spans="1:17" x14ac:dyDescent="0.25">
      <c r="A19" s="341"/>
      <c r="B19" s="463"/>
      <c r="C19" s="466"/>
      <c r="D19" s="469"/>
      <c r="E19" s="469"/>
      <c r="F19" s="481"/>
      <c r="G19" s="478"/>
      <c r="H19" s="351" t="s">
        <v>702</v>
      </c>
      <c r="I19" s="342"/>
      <c r="J19" s="342"/>
      <c r="K19" s="342"/>
      <c r="L19" s="342"/>
      <c r="M19" s="342"/>
      <c r="N19" s="342"/>
      <c r="O19" s="342"/>
      <c r="P19" s="410"/>
    </row>
    <row r="20" spans="1:17" x14ac:dyDescent="0.25">
      <c r="A20" s="341"/>
      <c r="B20" s="463"/>
      <c r="C20" s="466" t="s">
        <v>800</v>
      </c>
      <c r="D20" s="469">
        <v>2024</v>
      </c>
      <c r="E20" s="469">
        <v>2024</v>
      </c>
      <c r="F20" s="481">
        <v>6000000</v>
      </c>
      <c r="G20" s="478"/>
      <c r="H20" s="351" t="s">
        <v>49</v>
      </c>
      <c r="I20" s="342"/>
      <c r="J20" s="342"/>
      <c r="K20" s="342"/>
      <c r="L20" s="342"/>
      <c r="M20" s="342"/>
      <c r="N20" s="342"/>
      <c r="O20" s="342"/>
      <c r="P20" s="410"/>
    </row>
    <row r="21" spans="1:17" x14ac:dyDescent="0.25">
      <c r="A21" s="341"/>
      <c r="B21" s="463"/>
      <c r="C21" s="466"/>
      <c r="D21" s="469"/>
      <c r="E21" s="469"/>
      <c r="F21" s="481"/>
      <c r="G21" s="478"/>
      <c r="H21" s="351" t="s">
        <v>703</v>
      </c>
      <c r="I21" s="342"/>
      <c r="J21" s="342"/>
      <c r="K21" s="342">
        <v>6000000</v>
      </c>
      <c r="L21" s="342"/>
      <c r="M21" s="342">
        <v>6000000</v>
      </c>
      <c r="N21" s="342"/>
      <c r="O21" s="342">
        <v>6000000</v>
      </c>
      <c r="P21" s="410"/>
    </row>
    <row r="22" spans="1:17" x14ac:dyDescent="0.25">
      <c r="A22" s="341"/>
      <c r="B22" s="464"/>
      <c r="C22" s="467"/>
      <c r="D22" s="470"/>
      <c r="E22" s="470"/>
      <c r="F22" s="482"/>
      <c r="G22" s="479"/>
      <c r="H22" s="352" t="s">
        <v>704</v>
      </c>
      <c r="I22" s="407">
        <f>+I18+I19+I20+I21</f>
        <v>0</v>
      </c>
      <c r="J22" s="407">
        <f t="shared" ref="J22:P22" si="2">+J18+J19+J20+J21</f>
        <v>0</v>
      </c>
      <c r="K22" s="407">
        <f t="shared" si="2"/>
        <v>6000000</v>
      </c>
      <c r="L22" s="407">
        <f t="shared" si="2"/>
        <v>0</v>
      </c>
      <c r="M22" s="407">
        <f t="shared" si="2"/>
        <v>6000000</v>
      </c>
      <c r="N22" s="407">
        <f t="shared" si="2"/>
        <v>0</v>
      </c>
      <c r="O22" s="407">
        <f t="shared" si="2"/>
        <v>6000000</v>
      </c>
      <c r="P22" s="407">
        <f t="shared" si="2"/>
        <v>0</v>
      </c>
    </row>
    <row r="23" spans="1:17" x14ac:dyDescent="0.25">
      <c r="A23" s="341"/>
      <c r="B23" s="462" t="s">
        <v>56</v>
      </c>
      <c r="C23" s="465"/>
      <c r="D23" s="468"/>
      <c r="E23" s="468"/>
      <c r="F23" s="480"/>
      <c r="G23" s="477"/>
      <c r="H23" s="351" t="s">
        <v>701</v>
      </c>
      <c r="I23" s="342"/>
      <c r="J23" s="342"/>
      <c r="K23" s="342"/>
      <c r="L23" s="342"/>
      <c r="M23" s="342"/>
      <c r="N23" s="342"/>
      <c r="O23" s="342"/>
      <c r="P23" s="410"/>
    </row>
    <row r="24" spans="1:17" x14ac:dyDescent="0.25">
      <c r="A24" s="341"/>
      <c r="B24" s="463"/>
      <c r="C24" s="466"/>
      <c r="D24" s="469"/>
      <c r="E24" s="469"/>
      <c r="F24" s="481"/>
      <c r="G24" s="478"/>
      <c r="H24" s="351" t="s">
        <v>702</v>
      </c>
      <c r="I24" s="342"/>
      <c r="J24" s="342"/>
      <c r="K24" s="342"/>
      <c r="L24" s="342"/>
      <c r="M24" s="342"/>
      <c r="N24" s="342"/>
      <c r="O24" s="342"/>
      <c r="P24" s="410"/>
    </row>
    <row r="25" spans="1:17" x14ac:dyDescent="0.25">
      <c r="A25" s="341"/>
      <c r="B25" s="463"/>
      <c r="C25" s="466" t="s">
        <v>801</v>
      </c>
      <c r="D25" s="469">
        <v>2024</v>
      </c>
      <c r="E25" s="469">
        <v>2024</v>
      </c>
      <c r="F25" s="481">
        <v>3800000</v>
      </c>
      <c r="G25" s="478"/>
      <c r="H25" s="351" t="s">
        <v>49</v>
      </c>
      <c r="I25" s="342"/>
      <c r="J25" s="342"/>
      <c r="K25" s="342"/>
      <c r="L25" s="342"/>
      <c r="M25" s="342"/>
      <c r="N25" s="342"/>
      <c r="O25" s="342"/>
      <c r="P25" s="410"/>
    </row>
    <row r="26" spans="1:17" x14ac:dyDescent="0.25">
      <c r="A26" s="341"/>
      <c r="B26" s="463"/>
      <c r="C26" s="466"/>
      <c r="D26" s="469"/>
      <c r="E26" s="469"/>
      <c r="F26" s="481"/>
      <c r="G26" s="478"/>
      <c r="H26" s="351" t="s">
        <v>703</v>
      </c>
      <c r="I26" s="342">
        <v>3800000</v>
      </c>
      <c r="J26" s="342"/>
      <c r="K26" s="342">
        <v>3800000</v>
      </c>
      <c r="L26" s="342"/>
      <c r="M26" s="342">
        <v>3800000</v>
      </c>
      <c r="N26" s="342"/>
      <c r="O26" s="342">
        <v>3800000</v>
      </c>
      <c r="P26" s="410"/>
    </row>
    <row r="27" spans="1:17" x14ac:dyDescent="0.25">
      <c r="A27" s="341"/>
      <c r="B27" s="464"/>
      <c r="C27" s="467"/>
      <c r="D27" s="470"/>
      <c r="E27" s="470"/>
      <c r="F27" s="482"/>
      <c r="G27" s="479"/>
      <c r="H27" s="352" t="s">
        <v>704</v>
      </c>
      <c r="I27" s="407">
        <f>+I23+I24+I25+I26</f>
        <v>3800000</v>
      </c>
      <c r="J27" s="407">
        <f t="shared" ref="J27:P27" si="3">+J23+J24+J25+J26</f>
        <v>0</v>
      </c>
      <c r="K27" s="407">
        <f t="shared" si="3"/>
        <v>3800000</v>
      </c>
      <c r="L27" s="407">
        <f t="shared" si="3"/>
        <v>0</v>
      </c>
      <c r="M27" s="407">
        <f t="shared" si="3"/>
        <v>3800000</v>
      </c>
      <c r="N27" s="407">
        <f t="shared" si="3"/>
        <v>0</v>
      </c>
      <c r="O27" s="407">
        <f t="shared" si="3"/>
        <v>3800000</v>
      </c>
      <c r="P27" s="407">
        <f t="shared" si="3"/>
        <v>0</v>
      </c>
    </row>
    <row r="28" spans="1:17" x14ac:dyDescent="0.25">
      <c r="A28" s="341"/>
      <c r="B28" s="462" t="s">
        <v>57</v>
      </c>
      <c r="C28" s="465"/>
      <c r="D28" s="468"/>
      <c r="E28" s="468"/>
      <c r="F28" s="480"/>
      <c r="G28" s="477"/>
      <c r="H28" s="351" t="s">
        <v>701</v>
      </c>
      <c r="I28" s="342"/>
      <c r="J28" s="342"/>
      <c r="K28" s="342"/>
      <c r="L28" s="342"/>
      <c r="M28" s="342"/>
      <c r="N28" s="342"/>
      <c r="O28" s="342"/>
      <c r="P28" s="410"/>
    </row>
    <row r="29" spans="1:17" x14ac:dyDescent="0.25">
      <c r="A29" s="341"/>
      <c r="B29" s="463"/>
      <c r="C29" s="466"/>
      <c r="D29" s="469"/>
      <c r="E29" s="469"/>
      <c r="F29" s="481"/>
      <c r="G29" s="478"/>
      <c r="H29" s="351" t="s">
        <v>702</v>
      </c>
      <c r="I29" s="342"/>
      <c r="J29" s="342"/>
      <c r="K29" s="342"/>
      <c r="L29" s="342"/>
      <c r="M29" s="342"/>
      <c r="N29" s="342"/>
      <c r="O29" s="342"/>
      <c r="P29" s="410"/>
    </row>
    <row r="30" spans="1:17" x14ac:dyDescent="0.25">
      <c r="A30" s="341"/>
      <c r="B30" s="463"/>
      <c r="C30" s="466" t="s">
        <v>802</v>
      </c>
      <c r="D30" s="469">
        <v>2024</v>
      </c>
      <c r="E30" s="469">
        <v>2024</v>
      </c>
      <c r="F30" s="481">
        <v>3500000</v>
      </c>
      <c r="G30" s="478"/>
      <c r="H30" s="351" t="s">
        <v>49</v>
      </c>
      <c r="I30" s="342"/>
      <c r="J30" s="342"/>
      <c r="K30" s="342"/>
      <c r="L30" s="342"/>
      <c r="M30" s="342"/>
      <c r="N30" s="342"/>
      <c r="O30" s="342"/>
      <c r="P30" s="410"/>
    </row>
    <row r="31" spans="1:17" x14ac:dyDescent="0.25">
      <c r="A31" s="341"/>
      <c r="B31" s="463"/>
      <c r="C31" s="466"/>
      <c r="D31" s="469"/>
      <c r="E31" s="469"/>
      <c r="F31" s="481"/>
      <c r="G31" s="478"/>
      <c r="H31" s="351" t="s">
        <v>703</v>
      </c>
      <c r="I31" s="342"/>
      <c r="J31" s="342"/>
      <c r="K31" s="342"/>
      <c r="L31" s="342"/>
      <c r="M31" s="342">
        <v>3500000</v>
      </c>
      <c r="N31" s="342"/>
      <c r="O31" s="342">
        <v>3500000</v>
      </c>
      <c r="P31" s="410"/>
    </row>
    <row r="32" spans="1:17" x14ac:dyDescent="0.25">
      <c r="A32" s="341"/>
      <c r="B32" s="464"/>
      <c r="C32" s="467"/>
      <c r="D32" s="470"/>
      <c r="E32" s="470"/>
      <c r="F32" s="482"/>
      <c r="G32" s="479"/>
      <c r="H32" s="352" t="s">
        <v>704</v>
      </c>
      <c r="I32" s="407">
        <f>+I28+I29+I30+I31</f>
        <v>0</v>
      </c>
      <c r="J32" s="407">
        <f t="shared" ref="J32:P32" si="4">+J28+J29+J30+J31</f>
        <v>0</v>
      </c>
      <c r="K32" s="407">
        <f t="shared" si="4"/>
        <v>0</v>
      </c>
      <c r="L32" s="407">
        <f t="shared" si="4"/>
        <v>0</v>
      </c>
      <c r="M32" s="407">
        <f t="shared" si="4"/>
        <v>3500000</v>
      </c>
      <c r="N32" s="407">
        <f t="shared" si="4"/>
        <v>0</v>
      </c>
      <c r="O32" s="407">
        <f t="shared" si="4"/>
        <v>3500000</v>
      </c>
      <c r="P32" s="407">
        <f t="shared" si="4"/>
        <v>0</v>
      </c>
      <c r="Q32" s="408"/>
    </row>
    <row r="33" spans="1:16" ht="30" customHeight="1" x14ac:dyDescent="0.25">
      <c r="A33" s="341"/>
      <c r="B33" s="462" t="s">
        <v>58</v>
      </c>
      <c r="C33" s="465"/>
      <c r="D33" s="468"/>
      <c r="E33" s="468"/>
      <c r="F33" s="480"/>
      <c r="G33" s="477"/>
      <c r="H33" s="351" t="s">
        <v>701</v>
      </c>
      <c r="I33" s="342"/>
      <c r="J33" s="342"/>
      <c r="K33" s="342"/>
      <c r="L33" s="342"/>
      <c r="M33" s="342"/>
      <c r="N33" s="342"/>
      <c r="O33" s="342"/>
      <c r="P33" s="410"/>
    </row>
    <row r="34" spans="1:16" x14ac:dyDescent="0.25">
      <c r="A34" s="341"/>
      <c r="B34" s="463"/>
      <c r="C34" s="466" t="s">
        <v>803</v>
      </c>
      <c r="D34" s="469">
        <v>2024</v>
      </c>
      <c r="E34" s="469">
        <v>2024</v>
      </c>
      <c r="F34" s="481">
        <v>3500000</v>
      </c>
      <c r="G34" s="478"/>
      <c r="H34" s="351" t="s">
        <v>702</v>
      </c>
      <c r="I34" s="342"/>
      <c r="J34" s="342"/>
      <c r="K34" s="342"/>
      <c r="L34" s="342"/>
      <c r="M34" s="342"/>
      <c r="N34" s="342"/>
      <c r="O34" s="342"/>
      <c r="P34" s="410"/>
    </row>
    <row r="35" spans="1:16" x14ac:dyDescent="0.25">
      <c r="A35" s="341"/>
      <c r="B35" s="463"/>
      <c r="C35" s="466"/>
      <c r="D35" s="469"/>
      <c r="E35" s="469"/>
      <c r="F35" s="481"/>
      <c r="G35" s="478"/>
      <c r="H35" s="351" t="s">
        <v>49</v>
      </c>
      <c r="I35" s="342"/>
      <c r="J35" s="342"/>
      <c r="K35" s="342"/>
      <c r="L35" s="342"/>
      <c r="M35" s="342"/>
      <c r="N35" s="342"/>
      <c r="O35" s="342"/>
      <c r="P35" s="410"/>
    </row>
    <row r="36" spans="1:16" x14ac:dyDescent="0.25">
      <c r="A36" s="341"/>
      <c r="B36" s="463"/>
      <c r="C36" s="466"/>
      <c r="D36" s="469"/>
      <c r="E36" s="469"/>
      <c r="F36" s="481"/>
      <c r="G36" s="478"/>
      <c r="H36" s="351" t="s">
        <v>703</v>
      </c>
      <c r="I36" s="342"/>
      <c r="J36" s="342"/>
      <c r="K36" s="342"/>
      <c r="L36" s="342"/>
      <c r="M36" s="342">
        <v>3500000</v>
      </c>
      <c r="N36" s="342"/>
      <c r="O36" s="342">
        <v>3500000</v>
      </c>
      <c r="P36" s="410"/>
    </row>
    <row r="37" spans="1:16" x14ac:dyDescent="0.25">
      <c r="A37" s="341"/>
      <c r="B37" s="464"/>
      <c r="C37" s="467"/>
      <c r="D37" s="470"/>
      <c r="E37" s="470"/>
      <c r="F37" s="482"/>
      <c r="G37" s="479"/>
      <c r="H37" s="352" t="s">
        <v>704</v>
      </c>
      <c r="I37" s="407">
        <f>+I33+I34+I35+I36</f>
        <v>0</v>
      </c>
      <c r="J37" s="407">
        <f t="shared" ref="J37:P37" si="5">+J33+J34+J35+J36</f>
        <v>0</v>
      </c>
      <c r="K37" s="407">
        <f t="shared" si="5"/>
        <v>0</v>
      </c>
      <c r="L37" s="407">
        <f t="shared" si="5"/>
        <v>0</v>
      </c>
      <c r="M37" s="407">
        <f t="shared" si="5"/>
        <v>3500000</v>
      </c>
      <c r="N37" s="407">
        <f t="shared" si="5"/>
        <v>0</v>
      </c>
      <c r="O37" s="407">
        <f t="shared" si="5"/>
        <v>3500000</v>
      </c>
      <c r="P37" s="407">
        <f t="shared" si="5"/>
        <v>0</v>
      </c>
    </row>
    <row r="38" spans="1:16" x14ac:dyDescent="0.25">
      <c r="A38" s="341"/>
      <c r="B38" s="462" t="s">
        <v>59</v>
      </c>
      <c r="C38" s="465"/>
      <c r="D38" s="468"/>
      <c r="E38" s="468"/>
      <c r="F38" s="480"/>
      <c r="G38" s="477"/>
      <c r="H38" s="351" t="s">
        <v>701</v>
      </c>
      <c r="I38" s="342"/>
      <c r="J38" s="342"/>
      <c r="K38" s="342"/>
      <c r="L38" s="342"/>
      <c r="M38" s="342"/>
      <c r="N38" s="342"/>
      <c r="O38" s="342"/>
      <c r="P38" s="410"/>
    </row>
    <row r="39" spans="1:16" x14ac:dyDescent="0.25">
      <c r="A39" s="341"/>
      <c r="B39" s="463"/>
      <c r="C39" s="466"/>
      <c r="D39" s="469"/>
      <c r="E39" s="469"/>
      <c r="F39" s="481"/>
      <c r="G39" s="478"/>
      <c r="H39" s="351" t="s">
        <v>702</v>
      </c>
      <c r="I39" s="342"/>
      <c r="J39" s="342"/>
      <c r="K39" s="342"/>
      <c r="L39" s="342"/>
      <c r="M39" s="342"/>
      <c r="N39" s="342"/>
      <c r="O39" s="342"/>
      <c r="P39" s="410"/>
    </row>
    <row r="40" spans="1:16" ht="30" x14ac:dyDescent="0.25">
      <c r="A40" s="341"/>
      <c r="B40" s="463"/>
      <c r="C40" s="466" t="s">
        <v>804</v>
      </c>
      <c r="D40" s="469">
        <v>2024</v>
      </c>
      <c r="E40" s="469">
        <v>2024</v>
      </c>
      <c r="F40" s="481">
        <v>3500000</v>
      </c>
      <c r="G40" s="478"/>
      <c r="H40" s="351" t="s">
        <v>49</v>
      </c>
      <c r="I40" s="342"/>
      <c r="J40" s="342"/>
      <c r="K40" s="342"/>
      <c r="L40" s="342"/>
      <c r="M40" s="342"/>
      <c r="N40" s="342"/>
      <c r="O40" s="342"/>
      <c r="P40" s="410"/>
    </row>
    <row r="41" spans="1:16" x14ac:dyDescent="0.25">
      <c r="A41" s="341"/>
      <c r="B41" s="463"/>
      <c r="C41" s="466"/>
      <c r="D41" s="469"/>
      <c r="E41" s="469"/>
      <c r="F41" s="481"/>
      <c r="G41" s="478"/>
      <c r="H41" s="351" t="s">
        <v>703</v>
      </c>
      <c r="I41" s="342"/>
      <c r="J41" s="342"/>
      <c r="K41" s="342"/>
      <c r="L41" s="342"/>
      <c r="M41" s="342">
        <v>3500000</v>
      </c>
      <c r="N41" s="342"/>
      <c r="O41" s="342">
        <v>3500000</v>
      </c>
      <c r="P41" s="410"/>
    </row>
    <row r="42" spans="1:16" x14ac:dyDescent="0.25">
      <c r="A42" s="341"/>
      <c r="B42" s="464"/>
      <c r="C42" s="467"/>
      <c r="D42" s="470"/>
      <c r="E42" s="470"/>
      <c r="F42" s="482"/>
      <c r="G42" s="479"/>
      <c r="H42" s="352" t="s">
        <v>704</v>
      </c>
      <c r="I42" s="407">
        <f>+I38+I39+I40+I41</f>
        <v>0</v>
      </c>
      <c r="J42" s="407">
        <f t="shared" ref="J42:P42" si="6">+J38+J39+J40+J41</f>
        <v>0</v>
      </c>
      <c r="K42" s="407">
        <f t="shared" si="6"/>
        <v>0</v>
      </c>
      <c r="L42" s="407">
        <f t="shared" si="6"/>
        <v>0</v>
      </c>
      <c r="M42" s="407">
        <f t="shared" si="6"/>
        <v>3500000</v>
      </c>
      <c r="N42" s="407">
        <f t="shared" si="6"/>
        <v>0</v>
      </c>
      <c r="O42" s="407">
        <f t="shared" si="6"/>
        <v>3500000</v>
      </c>
      <c r="P42" s="407">
        <f t="shared" si="6"/>
        <v>0</v>
      </c>
    </row>
    <row r="43" spans="1:16" ht="24.75" customHeight="1" x14ac:dyDescent="0.25">
      <c r="A43" s="341"/>
      <c r="B43" s="462" t="s">
        <v>718</v>
      </c>
      <c r="C43" s="465"/>
      <c r="D43" s="468"/>
      <c r="E43" s="468"/>
      <c r="F43" s="480"/>
      <c r="G43" s="477"/>
      <c r="H43" s="351" t="s">
        <v>701</v>
      </c>
      <c r="I43" s="342"/>
      <c r="J43" s="342"/>
      <c r="K43" s="342"/>
      <c r="L43" s="342"/>
      <c r="M43" s="342"/>
      <c r="N43" s="342"/>
      <c r="O43" s="342"/>
      <c r="P43" s="410"/>
    </row>
    <row r="44" spans="1:16" x14ac:dyDescent="0.25">
      <c r="A44" s="341"/>
      <c r="B44" s="463"/>
      <c r="C44" s="466"/>
      <c r="D44" s="469"/>
      <c r="E44" s="469"/>
      <c r="F44" s="481"/>
      <c r="G44" s="478"/>
      <c r="H44" s="351" t="s">
        <v>702</v>
      </c>
      <c r="I44" s="342"/>
      <c r="J44" s="342"/>
      <c r="K44" s="342"/>
      <c r="L44" s="342"/>
      <c r="M44" s="342"/>
      <c r="N44" s="342"/>
      <c r="O44" s="342"/>
      <c r="P44" s="410"/>
    </row>
    <row r="45" spans="1:16" x14ac:dyDescent="0.25">
      <c r="A45" s="341"/>
      <c r="B45" s="463"/>
      <c r="C45" s="466" t="s">
        <v>805</v>
      </c>
      <c r="D45" s="469">
        <v>2024</v>
      </c>
      <c r="E45" s="469">
        <v>2024</v>
      </c>
      <c r="F45" s="481">
        <v>850000</v>
      </c>
      <c r="G45" s="478"/>
      <c r="H45" s="351" t="s">
        <v>49</v>
      </c>
      <c r="I45" s="342"/>
      <c r="J45" s="342"/>
      <c r="K45" s="342"/>
      <c r="L45" s="342"/>
      <c r="M45" s="342"/>
      <c r="N45" s="342"/>
      <c r="O45" s="342"/>
      <c r="P45" s="410"/>
    </row>
    <row r="46" spans="1:16" x14ac:dyDescent="0.25">
      <c r="A46" s="341"/>
      <c r="B46" s="463"/>
      <c r="C46" s="466"/>
      <c r="D46" s="469"/>
      <c r="E46" s="469"/>
      <c r="F46" s="481"/>
      <c r="G46" s="478"/>
      <c r="H46" s="351" t="s">
        <v>703</v>
      </c>
      <c r="I46" s="342">
        <v>850000</v>
      </c>
      <c r="J46" s="342"/>
      <c r="K46" s="342">
        <v>850000</v>
      </c>
      <c r="L46" s="342"/>
      <c r="M46" s="342">
        <v>850000</v>
      </c>
      <c r="N46" s="342"/>
      <c r="O46" s="342">
        <v>850000</v>
      </c>
      <c r="P46" s="410"/>
    </row>
    <row r="47" spans="1:16" x14ac:dyDescent="0.25">
      <c r="A47" s="341"/>
      <c r="B47" s="464"/>
      <c r="C47" s="467"/>
      <c r="D47" s="470"/>
      <c r="E47" s="470"/>
      <c r="F47" s="482"/>
      <c r="G47" s="479"/>
      <c r="H47" s="352" t="s">
        <v>704</v>
      </c>
      <c r="I47" s="407">
        <f>+I43+I44+I45+I46</f>
        <v>850000</v>
      </c>
      <c r="J47" s="407">
        <f t="shared" ref="J47:P47" si="7">+J43+J44+J45+J46</f>
        <v>0</v>
      </c>
      <c r="K47" s="407">
        <f t="shared" si="7"/>
        <v>850000</v>
      </c>
      <c r="L47" s="407">
        <f t="shared" si="7"/>
        <v>0</v>
      </c>
      <c r="M47" s="407">
        <f t="shared" si="7"/>
        <v>850000</v>
      </c>
      <c r="N47" s="407">
        <f t="shared" si="7"/>
        <v>0</v>
      </c>
      <c r="O47" s="407">
        <f t="shared" si="7"/>
        <v>850000</v>
      </c>
      <c r="P47" s="407">
        <f t="shared" si="7"/>
        <v>0</v>
      </c>
    </row>
    <row r="48" spans="1:16" x14ac:dyDescent="0.25">
      <c r="A48" s="341"/>
      <c r="B48" s="471" t="s">
        <v>719</v>
      </c>
      <c r="C48" s="465"/>
      <c r="D48" s="468"/>
      <c r="E48" s="468"/>
      <c r="F48" s="480"/>
      <c r="G48" s="477"/>
      <c r="H48" s="351" t="s">
        <v>701</v>
      </c>
      <c r="I48" s="342"/>
      <c r="J48" s="342"/>
      <c r="K48" s="342"/>
      <c r="L48" s="342"/>
      <c r="M48" s="342"/>
      <c r="N48" s="342"/>
      <c r="O48" s="342"/>
      <c r="P48" s="410"/>
    </row>
    <row r="49" spans="1:16" x14ac:dyDescent="0.25">
      <c r="A49" s="341"/>
      <c r="B49" s="472"/>
      <c r="C49" s="466"/>
      <c r="D49" s="469"/>
      <c r="E49" s="469"/>
      <c r="F49" s="481"/>
      <c r="G49" s="478"/>
      <c r="H49" s="351" t="s">
        <v>702</v>
      </c>
      <c r="I49" s="342"/>
      <c r="J49" s="342"/>
      <c r="K49" s="342"/>
      <c r="L49" s="342"/>
      <c r="M49" s="342"/>
      <c r="N49" s="342"/>
      <c r="O49" s="342"/>
      <c r="P49" s="410"/>
    </row>
    <row r="50" spans="1:16" x14ac:dyDescent="0.25">
      <c r="A50" s="341"/>
      <c r="B50" s="472"/>
      <c r="C50" s="466" t="s">
        <v>806</v>
      </c>
      <c r="D50" s="469">
        <v>2024</v>
      </c>
      <c r="E50" s="469">
        <v>2024</v>
      </c>
      <c r="F50" s="481">
        <v>400000</v>
      </c>
      <c r="G50" s="478"/>
      <c r="H50" s="351" t="s">
        <v>49</v>
      </c>
      <c r="I50" s="342"/>
      <c r="J50" s="342"/>
      <c r="K50" s="342"/>
      <c r="L50" s="342"/>
      <c r="M50" s="342"/>
      <c r="N50" s="342"/>
      <c r="O50" s="342"/>
      <c r="P50" s="410"/>
    </row>
    <row r="51" spans="1:16" x14ac:dyDescent="0.25">
      <c r="A51" s="341"/>
      <c r="B51" s="472"/>
      <c r="C51" s="466"/>
      <c r="D51" s="469"/>
      <c r="E51" s="469"/>
      <c r="F51" s="481"/>
      <c r="G51" s="478"/>
      <c r="H51" s="351" t="s">
        <v>703</v>
      </c>
      <c r="I51" s="342"/>
      <c r="J51" s="342"/>
      <c r="K51" s="342">
        <v>400000</v>
      </c>
      <c r="L51" s="342"/>
      <c r="M51" s="342">
        <v>400000</v>
      </c>
      <c r="N51" s="342"/>
      <c r="O51" s="342">
        <v>400000</v>
      </c>
      <c r="P51" s="410"/>
    </row>
    <row r="52" spans="1:16" x14ac:dyDescent="0.25">
      <c r="A52" s="341"/>
      <c r="B52" s="473"/>
      <c r="C52" s="467"/>
      <c r="D52" s="470"/>
      <c r="E52" s="470"/>
      <c r="F52" s="482"/>
      <c r="G52" s="479"/>
      <c r="H52" s="352" t="s">
        <v>704</v>
      </c>
      <c r="I52" s="407">
        <f>++I49+I50+I51+I48</f>
        <v>0</v>
      </c>
      <c r="J52" s="407">
        <f t="shared" ref="J52:P52" si="8">++J49+J50+J51+J48</f>
        <v>0</v>
      </c>
      <c r="K52" s="407">
        <f t="shared" si="8"/>
        <v>400000</v>
      </c>
      <c r="L52" s="407">
        <f t="shared" si="8"/>
        <v>0</v>
      </c>
      <c r="M52" s="407">
        <f t="shared" si="8"/>
        <v>400000</v>
      </c>
      <c r="N52" s="407">
        <f t="shared" si="8"/>
        <v>0</v>
      </c>
      <c r="O52" s="407">
        <f t="shared" si="8"/>
        <v>400000</v>
      </c>
      <c r="P52" s="407">
        <f t="shared" si="8"/>
        <v>0</v>
      </c>
    </row>
    <row r="53" spans="1:16" x14ac:dyDescent="0.25">
      <c r="A53" s="341"/>
      <c r="B53" s="471" t="s">
        <v>720</v>
      </c>
      <c r="C53" s="465"/>
      <c r="D53" s="468"/>
      <c r="E53" s="468"/>
      <c r="F53" s="480"/>
      <c r="G53" s="477"/>
      <c r="H53" s="351" t="s">
        <v>701</v>
      </c>
      <c r="I53" s="342"/>
      <c r="J53" s="342"/>
      <c r="K53" s="342"/>
      <c r="L53" s="342"/>
      <c r="M53" s="342"/>
      <c r="N53" s="342"/>
      <c r="O53" s="342"/>
      <c r="P53" s="410"/>
    </row>
    <row r="54" spans="1:16" x14ac:dyDescent="0.25">
      <c r="A54" s="341"/>
      <c r="B54" s="472"/>
      <c r="C54" s="466"/>
      <c r="D54" s="469"/>
      <c r="E54" s="469"/>
      <c r="F54" s="481"/>
      <c r="G54" s="478"/>
      <c r="H54" s="351" t="s">
        <v>702</v>
      </c>
      <c r="I54" s="342"/>
      <c r="J54" s="342"/>
      <c r="K54" s="342"/>
      <c r="L54" s="342"/>
      <c r="M54" s="342"/>
      <c r="N54" s="342"/>
      <c r="O54" s="342"/>
      <c r="P54" s="410"/>
    </row>
    <row r="55" spans="1:16" x14ac:dyDescent="0.25">
      <c r="A55" s="341"/>
      <c r="B55" s="472"/>
      <c r="C55" s="466" t="s">
        <v>807</v>
      </c>
      <c r="D55" s="469">
        <v>2024</v>
      </c>
      <c r="E55" s="469">
        <v>2024</v>
      </c>
      <c r="F55" s="481">
        <v>5000000</v>
      </c>
      <c r="G55" s="478"/>
      <c r="H55" s="351" t="s">
        <v>49</v>
      </c>
      <c r="I55" s="342"/>
      <c r="J55" s="342"/>
      <c r="K55" s="342"/>
      <c r="L55" s="342"/>
      <c r="M55" s="342"/>
      <c r="N55" s="342"/>
      <c r="O55" s="342"/>
      <c r="P55" s="410"/>
    </row>
    <row r="56" spans="1:16" x14ac:dyDescent="0.25">
      <c r="A56" s="341"/>
      <c r="B56" s="472"/>
      <c r="C56" s="466"/>
      <c r="D56" s="469"/>
      <c r="E56" s="469"/>
      <c r="F56" s="481"/>
      <c r="G56" s="478"/>
      <c r="H56" s="351" t="s">
        <v>703</v>
      </c>
      <c r="I56" s="342"/>
      <c r="J56" s="342"/>
      <c r="K56" s="342">
        <v>5000000</v>
      </c>
      <c r="L56" s="342"/>
      <c r="M56" s="342">
        <v>5000000</v>
      </c>
      <c r="N56" s="342"/>
      <c r="O56" s="342">
        <v>5000000</v>
      </c>
      <c r="P56" s="410"/>
    </row>
    <row r="57" spans="1:16" x14ac:dyDescent="0.25">
      <c r="A57" s="341"/>
      <c r="B57" s="473"/>
      <c r="C57" s="467"/>
      <c r="D57" s="470"/>
      <c r="E57" s="470"/>
      <c r="F57" s="482"/>
      <c r="G57" s="479"/>
      <c r="H57" s="352" t="s">
        <v>704</v>
      </c>
      <c r="I57" s="407">
        <v>0</v>
      </c>
      <c r="J57" s="407">
        <v>0</v>
      </c>
      <c r="K57" s="407">
        <f>+K53+K54+K55+K56</f>
        <v>5000000</v>
      </c>
      <c r="L57" s="407">
        <v>0</v>
      </c>
      <c r="M57" s="407">
        <f>+M53+M54+M55+M56</f>
        <v>5000000</v>
      </c>
      <c r="N57" s="407">
        <v>0</v>
      </c>
      <c r="O57" s="407">
        <f>+O53+O54+O55+O56</f>
        <v>5000000</v>
      </c>
      <c r="P57" s="411">
        <v>0</v>
      </c>
    </row>
    <row r="58" spans="1:16" x14ac:dyDescent="0.25">
      <c r="A58" s="341"/>
      <c r="B58" s="471" t="s">
        <v>721</v>
      </c>
      <c r="C58" s="465"/>
      <c r="D58" s="468"/>
      <c r="E58" s="468"/>
      <c r="F58" s="480"/>
      <c r="G58" s="477"/>
      <c r="H58" s="351" t="s">
        <v>701</v>
      </c>
      <c r="I58" s="342"/>
      <c r="J58" s="342"/>
      <c r="K58" s="342"/>
      <c r="L58" s="342"/>
      <c r="M58" s="342"/>
      <c r="N58" s="342"/>
      <c r="O58" s="342"/>
      <c r="P58" s="410"/>
    </row>
    <row r="59" spans="1:16" x14ac:dyDescent="0.25">
      <c r="A59" s="341"/>
      <c r="B59" s="472"/>
      <c r="C59" s="466"/>
      <c r="D59" s="469"/>
      <c r="E59" s="469"/>
      <c r="F59" s="481"/>
      <c r="G59" s="478"/>
      <c r="H59" s="351" t="s">
        <v>702</v>
      </c>
      <c r="I59" s="342"/>
      <c r="J59" s="342"/>
      <c r="K59" s="342"/>
      <c r="L59" s="342"/>
      <c r="M59" s="342"/>
      <c r="N59" s="342"/>
      <c r="O59" s="342"/>
      <c r="P59" s="410"/>
    </row>
    <row r="60" spans="1:16" ht="30" x14ac:dyDescent="0.25">
      <c r="A60" s="341"/>
      <c r="B60" s="472"/>
      <c r="C60" s="466" t="s">
        <v>808</v>
      </c>
      <c r="D60" s="469">
        <v>2024</v>
      </c>
      <c r="E60" s="469">
        <v>2024</v>
      </c>
      <c r="F60" s="481">
        <v>300000</v>
      </c>
      <c r="G60" s="478"/>
      <c r="H60" s="351" t="s">
        <v>49</v>
      </c>
      <c r="I60" s="342"/>
      <c r="J60" s="342"/>
      <c r="K60" s="342"/>
      <c r="L60" s="342"/>
      <c r="M60" s="342"/>
      <c r="N60" s="342"/>
      <c r="O60" s="342"/>
      <c r="P60" s="410"/>
    </row>
    <row r="61" spans="1:16" x14ac:dyDescent="0.25">
      <c r="A61" s="341"/>
      <c r="B61" s="472"/>
      <c r="C61" s="466"/>
      <c r="D61" s="469"/>
      <c r="E61" s="469"/>
      <c r="F61" s="481"/>
      <c r="G61" s="478"/>
      <c r="H61" s="351" t="s">
        <v>703</v>
      </c>
      <c r="I61" s="342"/>
      <c r="J61" s="342"/>
      <c r="K61" s="342"/>
      <c r="L61" s="342"/>
      <c r="M61" s="342">
        <v>300000</v>
      </c>
      <c r="N61" s="342"/>
      <c r="O61" s="342">
        <v>300000</v>
      </c>
      <c r="P61" s="410"/>
    </row>
    <row r="62" spans="1:16" x14ac:dyDescent="0.25">
      <c r="A62" s="341"/>
      <c r="B62" s="473"/>
      <c r="C62" s="467"/>
      <c r="D62" s="470"/>
      <c r="E62" s="470"/>
      <c r="F62" s="482"/>
      <c r="G62" s="479"/>
      <c r="H62" s="352" t="s">
        <v>704</v>
      </c>
      <c r="I62" s="407">
        <v>0</v>
      </c>
      <c r="J62" s="407">
        <v>0</v>
      </c>
      <c r="K62" s="407">
        <v>0</v>
      </c>
      <c r="L62" s="407">
        <v>0</v>
      </c>
      <c r="M62" s="407">
        <v>0</v>
      </c>
      <c r="N62" s="407">
        <v>0</v>
      </c>
      <c r="O62" s="407">
        <v>0</v>
      </c>
      <c r="P62" s="411">
        <v>0</v>
      </c>
    </row>
    <row r="63" spans="1:16" x14ac:dyDescent="0.25">
      <c r="A63" s="341"/>
      <c r="B63" s="471" t="s">
        <v>722</v>
      </c>
      <c r="C63" s="465"/>
      <c r="D63" s="468"/>
      <c r="E63" s="468"/>
      <c r="F63" s="480"/>
      <c r="G63" s="477"/>
      <c r="H63" s="351" t="s">
        <v>701</v>
      </c>
      <c r="I63" s="342"/>
      <c r="J63" s="342"/>
      <c r="K63" s="342"/>
      <c r="L63" s="342"/>
      <c r="M63" s="342"/>
      <c r="N63" s="342"/>
      <c r="O63" s="342"/>
      <c r="P63" s="410"/>
    </row>
    <row r="64" spans="1:16" x14ac:dyDescent="0.25">
      <c r="A64" s="341"/>
      <c r="B64" s="472"/>
      <c r="C64" s="466"/>
      <c r="D64" s="469"/>
      <c r="E64" s="469"/>
      <c r="F64" s="481"/>
      <c r="G64" s="478"/>
      <c r="H64" s="351" t="s">
        <v>702</v>
      </c>
      <c r="I64" s="342"/>
      <c r="J64" s="342"/>
      <c r="K64" s="342"/>
      <c r="L64" s="342"/>
      <c r="M64" s="342"/>
      <c r="N64" s="342"/>
      <c r="O64" s="342"/>
      <c r="P64" s="410"/>
    </row>
    <row r="65" spans="1:16" x14ac:dyDescent="0.25">
      <c r="A65" s="341"/>
      <c r="B65" s="472"/>
      <c r="D65" s="469"/>
      <c r="E65" s="469"/>
      <c r="F65" s="481"/>
      <c r="G65" s="478"/>
      <c r="H65" s="351" t="s">
        <v>49</v>
      </c>
      <c r="I65" s="342"/>
      <c r="J65" s="342"/>
      <c r="K65" s="342"/>
      <c r="L65" s="342"/>
      <c r="M65" s="342"/>
      <c r="N65" s="342"/>
      <c r="O65" s="342"/>
      <c r="P65" s="410"/>
    </row>
    <row r="66" spans="1:16" x14ac:dyDescent="0.25">
      <c r="A66" s="341"/>
      <c r="B66" s="472"/>
      <c r="C66" s="466"/>
      <c r="D66" s="469"/>
      <c r="E66" s="469"/>
      <c r="F66" s="481"/>
      <c r="G66" s="478"/>
      <c r="H66" s="351" t="s">
        <v>703</v>
      </c>
      <c r="I66" s="342"/>
      <c r="J66" s="342"/>
      <c r="K66" s="342"/>
      <c r="L66" s="342"/>
      <c r="M66" s="342"/>
      <c r="N66" s="342"/>
      <c r="O66" s="342"/>
      <c r="P66" s="410"/>
    </row>
    <row r="67" spans="1:16" x14ac:dyDescent="0.25">
      <c r="A67" s="341"/>
      <c r="B67" s="473"/>
      <c r="C67" s="467"/>
      <c r="D67" s="470"/>
      <c r="E67" s="470"/>
      <c r="F67" s="482"/>
      <c r="G67" s="485"/>
      <c r="H67" s="352" t="s">
        <v>704</v>
      </c>
      <c r="I67" s="407">
        <v>0</v>
      </c>
      <c r="J67" s="407">
        <v>0</v>
      </c>
      <c r="K67" s="407">
        <v>0</v>
      </c>
      <c r="L67" s="407">
        <f>+L63+L64+L65+L66</f>
        <v>0</v>
      </c>
      <c r="M67" s="407">
        <v>0</v>
      </c>
      <c r="N67" s="407">
        <f>+N63+N64+N65+N66</f>
        <v>0</v>
      </c>
      <c r="O67" s="407">
        <v>0</v>
      </c>
      <c r="P67" s="407">
        <f>+P63+P64+P65+P66</f>
        <v>0</v>
      </c>
    </row>
    <row r="68" spans="1:16" x14ac:dyDescent="0.25">
      <c r="A68" s="341"/>
      <c r="B68" s="471" t="s">
        <v>723</v>
      </c>
      <c r="C68" s="465"/>
      <c r="D68" s="468"/>
      <c r="E68" s="468"/>
      <c r="F68" s="480"/>
      <c r="G68" s="486"/>
      <c r="H68" s="351" t="s">
        <v>701</v>
      </c>
      <c r="I68" s="342"/>
      <c r="J68" s="342"/>
      <c r="K68" s="342"/>
      <c r="L68" s="342"/>
      <c r="M68" s="342"/>
      <c r="N68" s="342"/>
      <c r="O68" s="342"/>
      <c r="P68" s="410"/>
    </row>
    <row r="69" spans="1:16" x14ac:dyDescent="0.25">
      <c r="A69" s="341"/>
      <c r="B69" s="472"/>
      <c r="C69" s="466"/>
      <c r="D69" s="469"/>
      <c r="E69" s="469"/>
      <c r="F69" s="481"/>
      <c r="G69" s="478"/>
      <c r="H69" s="351" t="s">
        <v>702</v>
      </c>
      <c r="I69" s="342"/>
      <c r="J69" s="342"/>
      <c r="K69" s="342"/>
      <c r="L69" s="342"/>
      <c r="M69" s="342"/>
      <c r="N69" s="342"/>
      <c r="O69" s="342"/>
      <c r="P69" s="410"/>
    </row>
    <row r="70" spans="1:16" x14ac:dyDescent="0.25">
      <c r="A70" s="341"/>
      <c r="B70" s="472"/>
      <c r="C70" s="466"/>
      <c r="D70" s="469"/>
      <c r="E70" s="469"/>
      <c r="F70" s="481"/>
      <c r="G70" s="478"/>
      <c r="H70" s="351" t="s">
        <v>49</v>
      </c>
      <c r="I70" s="342"/>
      <c r="J70" s="342"/>
      <c r="K70" s="342"/>
      <c r="L70" s="342"/>
      <c r="M70" s="342"/>
      <c r="N70" s="342"/>
      <c r="O70" s="342"/>
      <c r="P70" s="410"/>
    </row>
    <row r="71" spans="1:16" x14ac:dyDescent="0.25">
      <c r="A71" s="341"/>
      <c r="B71" s="472"/>
      <c r="C71" s="466"/>
      <c r="D71" s="469"/>
      <c r="E71" s="469"/>
      <c r="F71" s="481"/>
      <c r="G71" s="478"/>
      <c r="H71" s="351" t="s">
        <v>703</v>
      </c>
      <c r="I71" s="342"/>
      <c r="J71" s="342"/>
      <c r="K71" s="342"/>
      <c r="L71" s="342"/>
      <c r="M71" s="342"/>
      <c r="N71" s="342"/>
      <c r="O71" s="342"/>
      <c r="P71" s="410"/>
    </row>
    <row r="72" spans="1:16" x14ac:dyDescent="0.25">
      <c r="A72" s="341"/>
      <c r="B72" s="473"/>
      <c r="C72" s="467"/>
      <c r="D72" s="470"/>
      <c r="E72" s="470"/>
      <c r="F72" s="482"/>
      <c r="G72" s="479"/>
      <c r="H72" s="352" t="s">
        <v>704</v>
      </c>
      <c r="I72" s="407">
        <v>0</v>
      </c>
      <c r="J72" s="407">
        <v>0</v>
      </c>
      <c r="K72" s="407">
        <v>0</v>
      </c>
      <c r="L72" s="407">
        <v>0</v>
      </c>
      <c r="M72" s="407">
        <v>0</v>
      </c>
      <c r="N72" s="407">
        <v>0</v>
      </c>
      <c r="O72" s="407">
        <v>0</v>
      </c>
      <c r="P72" s="411">
        <v>0</v>
      </c>
    </row>
    <row r="73" spans="1:16" x14ac:dyDescent="0.25">
      <c r="A73" s="341"/>
      <c r="B73" s="471" t="s">
        <v>724</v>
      </c>
      <c r="C73" s="465"/>
      <c r="D73" s="468"/>
      <c r="E73" s="468"/>
      <c r="F73" s="480"/>
      <c r="G73" s="477"/>
      <c r="H73" s="351" t="s">
        <v>701</v>
      </c>
      <c r="I73" s="342"/>
      <c r="J73" s="342"/>
      <c r="K73" s="342"/>
      <c r="L73" s="342"/>
      <c r="M73" s="342"/>
      <c r="N73" s="342"/>
      <c r="O73" s="342"/>
      <c r="P73" s="410"/>
    </row>
    <row r="74" spans="1:16" x14ac:dyDescent="0.25">
      <c r="A74" s="341"/>
      <c r="B74" s="472"/>
      <c r="C74" s="466"/>
      <c r="D74" s="469"/>
      <c r="E74" s="469"/>
      <c r="F74" s="481"/>
      <c r="G74" s="478"/>
      <c r="H74" s="351" t="s">
        <v>702</v>
      </c>
      <c r="I74" s="342"/>
      <c r="J74" s="342"/>
      <c r="K74" s="342"/>
      <c r="L74" s="342"/>
      <c r="M74" s="342"/>
      <c r="N74" s="342"/>
      <c r="O74" s="342"/>
      <c r="P74" s="410"/>
    </row>
    <row r="75" spans="1:16" x14ac:dyDescent="0.25">
      <c r="A75" s="341"/>
      <c r="B75" s="472"/>
      <c r="C75" s="466"/>
      <c r="D75" s="469"/>
      <c r="E75" s="469"/>
      <c r="F75" s="481"/>
      <c r="G75" s="478"/>
      <c r="H75" s="351" t="s">
        <v>49</v>
      </c>
      <c r="I75" s="342"/>
      <c r="J75" s="342"/>
      <c r="K75" s="342"/>
      <c r="L75" s="342"/>
      <c r="M75" s="342"/>
      <c r="N75" s="342"/>
      <c r="O75" s="342"/>
      <c r="P75" s="410"/>
    </row>
    <row r="76" spans="1:16" x14ac:dyDescent="0.25">
      <c r="A76" s="341"/>
      <c r="B76" s="472"/>
      <c r="C76" s="466"/>
      <c r="D76" s="469"/>
      <c r="E76" s="469"/>
      <c r="F76" s="481"/>
      <c r="G76" s="478"/>
      <c r="H76" s="351" t="s">
        <v>703</v>
      </c>
      <c r="I76" s="342"/>
      <c r="J76" s="342"/>
      <c r="K76" s="342"/>
      <c r="L76" s="342"/>
      <c r="M76" s="342"/>
      <c r="N76" s="342"/>
      <c r="O76" s="342"/>
      <c r="P76" s="410"/>
    </row>
    <row r="77" spans="1:16" x14ac:dyDescent="0.25">
      <c r="A77" s="341"/>
      <c r="B77" s="487"/>
      <c r="C77" s="467"/>
      <c r="D77" s="488"/>
      <c r="E77" s="488"/>
      <c r="F77" s="489"/>
      <c r="G77" s="485"/>
      <c r="H77" s="352" t="s">
        <v>704</v>
      </c>
      <c r="I77" s="407">
        <v>0</v>
      </c>
      <c r="J77" s="407">
        <v>0</v>
      </c>
      <c r="K77" s="407">
        <v>0</v>
      </c>
      <c r="L77" s="407">
        <v>0</v>
      </c>
      <c r="M77" s="407">
        <v>0</v>
      </c>
      <c r="N77" s="407">
        <v>0</v>
      </c>
      <c r="O77" s="407">
        <v>0</v>
      </c>
      <c r="P77" s="411">
        <v>0</v>
      </c>
    </row>
    <row r="78" spans="1:16" x14ac:dyDescent="0.25">
      <c r="A78" s="341"/>
      <c r="B78" s="490" t="s">
        <v>725</v>
      </c>
      <c r="C78" s="465"/>
      <c r="D78" s="483"/>
      <c r="E78" s="483"/>
      <c r="F78" s="484"/>
      <c r="G78" s="486"/>
      <c r="H78" s="351" t="s">
        <v>701</v>
      </c>
      <c r="I78" s="342"/>
      <c r="J78" s="342"/>
      <c r="K78" s="342"/>
      <c r="L78" s="342"/>
      <c r="M78" s="342"/>
      <c r="N78" s="342"/>
      <c r="O78" s="342"/>
      <c r="P78" s="410"/>
    </row>
    <row r="79" spans="1:16" x14ac:dyDescent="0.25">
      <c r="A79" s="341"/>
      <c r="B79" s="472"/>
      <c r="C79" s="466"/>
      <c r="D79" s="469"/>
      <c r="E79" s="469"/>
      <c r="F79" s="481"/>
      <c r="G79" s="478"/>
      <c r="H79" s="351" t="s">
        <v>702</v>
      </c>
      <c r="I79" s="342"/>
      <c r="J79" s="342"/>
      <c r="K79" s="342"/>
      <c r="L79" s="342"/>
      <c r="M79" s="342"/>
      <c r="N79" s="342"/>
      <c r="O79" s="342"/>
      <c r="P79" s="410"/>
    </row>
    <row r="80" spans="1:16" x14ac:dyDescent="0.25">
      <c r="A80" s="341"/>
      <c r="B80" s="472"/>
      <c r="C80" s="466"/>
      <c r="D80" s="469"/>
      <c r="E80" s="469"/>
      <c r="F80" s="481"/>
      <c r="G80" s="478"/>
      <c r="H80" s="351" t="s">
        <v>49</v>
      </c>
      <c r="I80" s="342"/>
      <c r="J80" s="342"/>
      <c r="K80" s="342"/>
      <c r="L80" s="342"/>
      <c r="M80" s="342"/>
      <c r="N80" s="342"/>
      <c r="O80" s="342"/>
      <c r="P80" s="410"/>
    </row>
    <row r="81" spans="1:16" x14ac:dyDescent="0.25">
      <c r="A81" s="341"/>
      <c r="B81" s="472"/>
      <c r="C81" s="466"/>
      <c r="D81" s="469"/>
      <c r="E81" s="469"/>
      <c r="F81" s="481"/>
      <c r="G81" s="478"/>
      <c r="H81" s="351" t="s">
        <v>703</v>
      </c>
      <c r="I81" s="342"/>
      <c r="J81" s="342"/>
      <c r="K81" s="342"/>
      <c r="L81" s="342"/>
      <c r="M81" s="342"/>
      <c r="N81" s="342"/>
      <c r="O81" s="342"/>
      <c r="P81" s="410"/>
    </row>
    <row r="82" spans="1:16" x14ac:dyDescent="0.25">
      <c r="A82" s="341"/>
      <c r="B82" s="473"/>
      <c r="C82" s="467"/>
      <c r="D82" s="470"/>
      <c r="E82" s="470"/>
      <c r="F82" s="482"/>
      <c r="G82" s="479"/>
      <c r="H82" s="352" t="s">
        <v>704</v>
      </c>
      <c r="I82" s="407">
        <v>0</v>
      </c>
      <c r="J82" s="407">
        <v>0</v>
      </c>
      <c r="K82" s="407">
        <v>0</v>
      </c>
      <c r="L82" s="407">
        <v>0</v>
      </c>
      <c r="M82" s="407">
        <v>0</v>
      </c>
      <c r="N82" s="407">
        <v>0</v>
      </c>
      <c r="O82" s="407">
        <v>0</v>
      </c>
      <c r="P82" s="411">
        <v>0</v>
      </c>
    </row>
    <row r="83" spans="1:16" x14ac:dyDescent="0.25">
      <c r="A83" s="341"/>
      <c r="B83" s="471" t="s">
        <v>726</v>
      </c>
      <c r="C83" s="474"/>
      <c r="D83" s="468"/>
      <c r="E83" s="468"/>
      <c r="F83" s="480"/>
      <c r="G83" s="477"/>
      <c r="H83" s="351" t="s">
        <v>701</v>
      </c>
      <c r="I83" s="342"/>
      <c r="J83" s="342"/>
      <c r="K83" s="342"/>
      <c r="L83" s="342"/>
      <c r="M83" s="342"/>
      <c r="N83" s="342"/>
      <c r="O83" s="342"/>
      <c r="P83" s="410"/>
    </row>
    <row r="84" spans="1:16" x14ac:dyDescent="0.25">
      <c r="A84" s="341"/>
      <c r="B84" s="472"/>
      <c r="C84" s="475"/>
      <c r="D84" s="469"/>
      <c r="E84" s="469"/>
      <c r="F84" s="481"/>
      <c r="G84" s="478"/>
      <c r="H84" s="351" t="s">
        <v>702</v>
      </c>
      <c r="I84" s="342"/>
      <c r="J84" s="342"/>
      <c r="K84" s="342"/>
      <c r="L84" s="342"/>
      <c r="M84" s="342"/>
      <c r="N84" s="342"/>
      <c r="O84" s="342"/>
      <c r="P84" s="410"/>
    </row>
    <row r="85" spans="1:16" x14ac:dyDescent="0.25">
      <c r="A85" s="341"/>
      <c r="B85" s="472"/>
      <c r="C85" s="475"/>
      <c r="D85" s="469"/>
      <c r="E85" s="469"/>
      <c r="F85" s="481"/>
      <c r="G85" s="478"/>
      <c r="H85" s="351" t="s">
        <v>49</v>
      </c>
      <c r="I85" s="342"/>
      <c r="J85" s="342"/>
      <c r="K85" s="342"/>
      <c r="L85" s="342"/>
      <c r="M85" s="342"/>
      <c r="N85" s="342"/>
      <c r="O85" s="342"/>
      <c r="P85" s="410"/>
    </row>
    <row r="86" spans="1:16" x14ac:dyDescent="0.25">
      <c r="A86" s="341"/>
      <c r="B86" s="472"/>
      <c r="C86" s="475"/>
      <c r="D86" s="469"/>
      <c r="E86" s="469"/>
      <c r="F86" s="481"/>
      <c r="G86" s="478"/>
      <c r="H86" s="351" t="s">
        <v>703</v>
      </c>
      <c r="I86" s="342"/>
      <c r="J86" s="342"/>
      <c r="K86" s="342"/>
      <c r="L86" s="342"/>
      <c r="M86" s="342"/>
      <c r="N86" s="342"/>
      <c r="O86" s="342"/>
      <c r="P86" s="410"/>
    </row>
    <row r="87" spans="1:16" x14ac:dyDescent="0.25">
      <c r="A87" s="341"/>
      <c r="B87" s="473"/>
      <c r="C87" s="476"/>
      <c r="D87" s="470"/>
      <c r="E87" s="470"/>
      <c r="F87" s="482"/>
      <c r="G87" s="479"/>
      <c r="H87" s="352" t="s">
        <v>704</v>
      </c>
      <c r="I87" s="407">
        <v>0</v>
      </c>
      <c r="J87" s="407">
        <v>0</v>
      </c>
      <c r="K87" s="407">
        <v>0</v>
      </c>
      <c r="L87" s="407">
        <v>0</v>
      </c>
      <c r="M87" s="407">
        <v>0</v>
      </c>
      <c r="N87" s="407">
        <v>0</v>
      </c>
      <c r="O87" s="407">
        <v>0</v>
      </c>
      <c r="P87" s="411">
        <v>0</v>
      </c>
    </row>
    <row r="88" spans="1:16" x14ac:dyDescent="0.25">
      <c r="A88" s="341"/>
      <c r="B88" s="471" t="s">
        <v>727</v>
      </c>
      <c r="C88" s="465"/>
      <c r="D88" s="468"/>
      <c r="E88" s="468"/>
      <c r="F88" s="480"/>
      <c r="G88" s="477"/>
      <c r="H88" s="351" t="s">
        <v>701</v>
      </c>
      <c r="I88" s="342"/>
      <c r="J88" s="342"/>
      <c r="K88" s="342"/>
      <c r="L88" s="342"/>
      <c r="M88" s="342"/>
      <c r="N88" s="342"/>
      <c r="O88" s="342"/>
      <c r="P88" s="410"/>
    </row>
    <row r="89" spans="1:16" x14ac:dyDescent="0.25">
      <c r="A89" s="341"/>
      <c r="B89" s="472"/>
      <c r="C89" s="466"/>
      <c r="D89" s="469"/>
      <c r="E89" s="469"/>
      <c r="F89" s="481"/>
      <c r="G89" s="478"/>
      <c r="H89" s="351" t="s">
        <v>702</v>
      </c>
      <c r="I89" s="342"/>
      <c r="J89" s="342"/>
      <c r="K89" s="342"/>
      <c r="L89" s="342"/>
      <c r="M89" s="342"/>
      <c r="N89" s="342"/>
      <c r="O89" s="342"/>
      <c r="P89" s="410"/>
    </row>
    <row r="90" spans="1:16" x14ac:dyDescent="0.25">
      <c r="A90" s="341"/>
      <c r="B90" s="472"/>
      <c r="C90" s="466"/>
      <c r="D90" s="469"/>
      <c r="E90" s="469"/>
      <c r="F90" s="481"/>
      <c r="G90" s="478"/>
      <c r="H90" s="351" t="s">
        <v>49</v>
      </c>
      <c r="I90" s="342"/>
      <c r="J90" s="342"/>
      <c r="K90" s="342"/>
      <c r="L90" s="342"/>
      <c r="M90" s="342"/>
      <c r="N90" s="342"/>
      <c r="O90" s="342"/>
      <c r="P90" s="410"/>
    </row>
    <row r="91" spans="1:16" x14ac:dyDescent="0.25">
      <c r="A91" s="341"/>
      <c r="B91" s="472"/>
      <c r="C91" s="466"/>
      <c r="D91" s="469"/>
      <c r="E91" s="469"/>
      <c r="F91" s="481"/>
      <c r="G91" s="478"/>
      <c r="H91" s="351" t="s">
        <v>703</v>
      </c>
      <c r="I91" s="342"/>
      <c r="J91" s="342"/>
      <c r="K91" s="342"/>
      <c r="L91" s="342"/>
      <c r="M91" s="342"/>
      <c r="N91" s="342"/>
      <c r="O91" s="342"/>
      <c r="P91" s="410"/>
    </row>
    <row r="92" spans="1:16" x14ac:dyDescent="0.25">
      <c r="A92" s="341"/>
      <c r="B92" s="473"/>
      <c r="C92" s="467"/>
      <c r="D92" s="470"/>
      <c r="E92" s="470"/>
      <c r="F92" s="482"/>
      <c r="G92" s="479"/>
      <c r="H92" s="352" t="s">
        <v>704</v>
      </c>
      <c r="I92" s="407">
        <v>0</v>
      </c>
      <c r="J92" s="407">
        <v>0</v>
      </c>
      <c r="K92" s="407">
        <v>0</v>
      </c>
      <c r="L92" s="407">
        <v>0</v>
      </c>
      <c r="M92" s="407">
        <v>0</v>
      </c>
      <c r="N92" s="407">
        <v>0</v>
      </c>
      <c r="O92" s="407">
        <v>0</v>
      </c>
      <c r="P92" s="411">
        <v>0</v>
      </c>
    </row>
    <row r="93" spans="1:16" x14ac:dyDescent="0.25">
      <c r="A93" s="341"/>
      <c r="B93" s="471" t="s">
        <v>728</v>
      </c>
      <c r="C93" s="474"/>
      <c r="D93" s="468"/>
      <c r="E93" s="468"/>
      <c r="F93" s="480"/>
      <c r="G93" s="477"/>
      <c r="H93" s="351" t="s">
        <v>701</v>
      </c>
      <c r="I93" s="342"/>
      <c r="J93" s="342"/>
      <c r="K93" s="342"/>
      <c r="L93" s="342"/>
      <c r="M93" s="342"/>
      <c r="N93" s="342"/>
      <c r="O93" s="342"/>
      <c r="P93" s="410"/>
    </row>
    <row r="94" spans="1:16" x14ac:dyDescent="0.25">
      <c r="A94" s="341"/>
      <c r="B94" s="472"/>
      <c r="C94" s="475"/>
      <c r="D94" s="469"/>
      <c r="E94" s="469"/>
      <c r="F94" s="481"/>
      <c r="G94" s="478"/>
      <c r="H94" s="351" t="s">
        <v>702</v>
      </c>
      <c r="I94" s="342"/>
      <c r="J94" s="342"/>
      <c r="K94" s="342"/>
      <c r="L94" s="342"/>
      <c r="M94" s="342"/>
      <c r="N94" s="342"/>
      <c r="O94" s="342"/>
      <c r="P94" s="410"/>
    </row>
    <row r="95" spans="1:16" x14ac:dyDescent="0.25">
      <c r="A95" s="341"/>
      <c r="B95" s="472"/>
      <c r="C95" s="475"/>
      <c r="D95" s="469"/>
      <c r="E95" s="469"/>
      <c r="F95" s="481"/>
      <c r="G95" s="478"/>
      <c r="H95" s="351" t="s">
        <v>49</v>
      </c>
      <c r="I95" s="342"/>
      <c r="J95" s="342"/>
      <c r="K95" s="342"/>
      <c r="L95" s="342"/>
      <c r="M95" s="342"/>
      <c r="N95" s="342"/>
      <c r="O95" s="342"/>
      <c r="P95" s="410"/>
    </row>
    <row r="96" spans="1:16" x14ac:dyDescent="0.25">
      <c r="A96" s="341"/>
      <c r="B96" s="472"/>
      <c r="C96" s="475"/>
      <c r="D96" s="469"/>
      <c r="E96" s="469"/>
      <c r="F96" s="481"/>
      <c r="G96" s="478"/>
      <c r="H96" s="351" t="s">
        <v>703</v>
      </c>
      <c r="I96" s="342"/>
      <c r="J96" s="342"/>
      <c r="K96" s="342"/>
      <c r="L96" s="342"/>
      <c r="M96" s="342"/>
      <c r="N96" s="342"/>
      <c r="O96" s="342"/>
      <c r="P96" s="410"/>
    </row>
    <row r="97" spans="1:16" x14ac:dyDescent="0.25">
      <c r="A97" s="341"/>
      <c r="B97" s="487"/>
      <c r="C97" s="476"/>
      <c r="D97" s="488"/>
      <c r="E97" s="488"/>
      <c r="F97" s="489"/>
      <c r="G97" s="485"/>
      <c r="H97" s="352" t="s">
        <v>704</v>
      </c>
      <c r="I97" s="407">
        <v>0</v>
      </c>
      <c r="J97" s="407">
        <v>0</v>
      </c>
      <c r="K97" s="407">
        <v>0</v>
      </c>
      <c r="L97" s="407">
        <v>0</v>
      </c>
      <c r="M97" s="407">
        <v>0</v>
      </c>
      <c r="N97" s="407">
        <v>0</v>
      </c>
      <c r="O97" s="407">
        <v>0</v>
      </c>
      <c r="P97" s="411">
        <v>0</v>
      </c>
    </row>
    <row r="98" spans="1:16" ht="16.5" thickBot="1" x14ac:dyDescent="0.3">
      <c r="B98" s="404"/>
      <c r="C98" s="414"/>
      <c r="D98" s="405"/>
      <c r="E98" s="405"/>
      <c r="F98" s="406"/>
      <c r="G98" s="403"/>
    </row>
    <row r="99" spans="1:16" ht="26.25" customHeight="1" thickBot="1" x14ac:dyDescent="0.3">
      <c r="B99" s="851" t="s">
        <v>705</v>
      </c>
      <c r="C99" s="852"/>
      <c r="D99" s="852"/>
      <c r="E99" s="853"/>
      <c r="F99" s="343"/>
      <c r="G99" s="353"/>
      <c r="H99" s="344"/>
      <c r="I99" s="412">
        <f t="shared" ref="I99:P99" si="9">+I12+I17+I22+I27+I32+I37+I42+I47+I52+I57+I62+I67+I72+I77+I82+I87+I92+I97</f>
        <v>4650000</v>
      </c>
      <c r="J99" s="412">
        <f t="shared" si="9"/>
        <v>0</v>
      </c>
      <c r="K99" s="412">
        <f>+K12+K17+K22+K27+K32+K37+K42+K47+K52+K57+K62+K67+K72+K77+K82+K87+K92+K97+S59</f>
        <v>24383333</v>
      </c>
      <c r="L99" s="412">
        <f t="shared" si="9"/>
        <v>0</v>
      </c>
      <c r="M99" s="412">
        <f t="shared" si="9"/>
        <v>55883333</v>
      </c>
      <c r="N99" s="412">
        <f t="shared" si="9"/>
        <v>0</v>
      </c>
      <c r="O99" s="412">
        <f t="shared" si="9"/>
        <v>55883333</v>
      </c>
      <c r="P99" s="412">
        <f t="shared" si="9"/>
        <v>0</v>
      </c>
    </row>
    <row r="101" spans="1:16" x14ac:dyDescent="0.25">
      <c r="B101" s="337" t="s">
        <v>706</v>
      </c>
    </row>
    <row r="102" spans="1:16" x14ac:dyDescent="0.25">
      <c r="B102" s="337" t="s">
        <v>707</v>
      </c>
    </row>
  </sheetData>
  <mergeCells count="10">
    <mergeCell ref="B99:E99"/>
    <mergeCell ref="B3:P3"/>
    <mergeCell ref="B6:B7"/>
    <mergeCell ref="C6:C7"/>
    <mergeCell ref="D6:D7"/>
    <mergeCell ref="E6:E7"/>
    <mergeCell ref="F6:F7"/>
    <mergeCell ref="G6:G7"/>
    <mergeCell ref="H6:H7"/>
    <mergeCell ref="I6:P6"/>
  </mergeCells>
  <pageMargins left="0.11811023622047245" right="0.11811023622047245" top="0.15748031496062992" bottom="0" header="0.31496062992125984" footer="0.31496062992125984"/>
  <pageSetup paperSize="9" scale="6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92D050"/>
  </sheetPr>
  <dimension ref="A1:G42"/>
  <sheetViews>
    <sheetView showGridLines="0" workbookViewId="0">
      <selection activeCell="F32" sqref="F32"/>
    </sheetView>
  </sheetViews>
  <sheetFormatPr defaultRowHeight="12.75" x14ac:dyDescent="0.2"/>
  <cols>
    <col min="1" max="1" width="1.5703125" style="155" customWidth="1"/>
    <col min="2" max="2" width="39.140625" style="155" customWidth="1"/>
    <col min="3" max="6" width="20.7109375" style="155" customWidth="1"/>
    <col min="7" max="16384" width="9.140625" style="155"/>
  </cols>
  <sheetData>
    <row r="1" spans="2:6" ht="15.75" x14ac:dyDescent="0.25">
      <c r="F1" s="6" t="s">
        <v>211</v>
      </c>
    </row>
    <row r="2" spans="2:6" ht="15.75" customHeight="1" x14ac:dyDescent="0.25">
      <c r="B2" s="642" t="s">
        <v>680</v>
      </c>
      <c r="C2" s="642"/>
      <c r="D2" s="642"/>
      <c r="E2" s="642"/>
      <c r="F2" s="642"/>
    </row>
    <row r="3" spans="2:6" ht="33.75" customHeight="1" x14ac:dyDescent="0.2"/>
    <row r="4" spans="2:6" ht="15.75" x14ac:dyDescent="0.25">
      <c r="B4" s="642" t="s">
        <v>809</v>
      </c>
      <c r="C4" s="642"/>
      <c r="D4" s="642"/>
      <c r="E4" s="642"/>
      <c r="F4" s="642"/>
    </row>
    <row r="5" spans="2:6" ht="13.5" thickBot="1" x14ac:dyDescent="0.25">
      <c r="F5" s="37" t="s">
        <v>3</v>
      </c>
    </row>
    <row r="6" spans="2:6" ht="36" customHeight="1" thickBot="1" x14ac:dyDescent="0.25">
      <c r="B6" s="159" t="s">
        <v>267</v>
      </c>
      <c r="C6" s="158" t="s">
        <v>810</v>
      </c>
      <c r="D6" s="158" t="s">
        <v>811</v>
      </c>
      <c r="E6" s="158" t="s">
        <v>812</v>
      </c>
      <c r="F6" s="158" t="s">
        <v>813</v>
      </c>
    </row>
    <row r="7" spans="2:6" ht="30" customHeight="1" x14ac:dyDescent="0.2">
      <c r="B7" s="156" t="s">
        <v>237</v>
      </c>
      <c r="C7" s="318">
        <v>42054529</v>
      </c>
      <c r="D7" s="318">
        <v>44774761</v>
      </c>
      <c r="E7" s="318"/>
      <c r="F7" s="318"/>
    </row>
    <row r="8" spans="2:6" ht="30" customHeight="1" x14ac:dyDescent="0.2">
      <c r="B8" s="156" t="s">
        <v>268</v>
      </c>
      <c r="C8" s="321">
        <v>48016403</v>
      </c>
      <c r="D8" s="321">
        <v>43875221</v>
      </c>
      <c r="E8" s="321"/>
      <c r="F8" s="321"/>
    </row>
    <row r="9" spans="2:6" ht="30" customHeight="1" thickBot="1" x14ac:dyDescent="0.25">
      <c r="B9" s="157" t="s">
        <v>238</v>
      </c>
      <c r="C9" s="320">
        <v>58763922</v>
      </c>
      <c r="D9" s="320">
        <v>72586599</v>
      </c>
      <c r="E9" s="320"/>
      <c r="F9" s="320"/>
    </row>
    <row r="10" spans="2:6" ht="13.5" customHeight="1" thickTop="1" x14ac:dyDescent="0.2">
      <c r="B10" s="880" t="s">
        <v>260</v>
      </c>
      <c r="C10" s="882">
        <f>+C7+C8+C9</f>
        <v>148834854</v>
      </c>
      <c r="D10" s="882">
        <f t="shared" ref="D10:E10" si="0">+D7+D8+D9</f>
        <v>161236581</v>
      </c>
      <c r="E10" s="882">
        <f t="shared" si="0"/>
        <v>0</v>
      </c>
      <c r="F10" s="882">
        <f>+F7+F8+F9</f>
        <v>0</v>
      </c>
    </row>
    <row r="11" spans="2:6" ht="15" customHeight="1" thickBot="1" x14ac:dyDescent="0.25">
      <c r="B11" s="881"/>
      <c r="C11" s="883"/>
      <c r="D11" s="883"/>
      <c r="E11" s="883"/>
      <c r="F11" s="883"/>
    </row>
    <row r="12" spans="2:6" x14ac:dyDescent="0.2">
      <c r="B12" s="317" t="s">
        <v>574</v>
      </c>
    </row>
    <row r="14" spans="2:6" ht="15.75" x14ac:dyDescent="0.25">
      <c r="B14" s="642" t="s">
        <v>814</v>
      </c>
      <c r="C14" s="642"/>
      <c r="D14" s="642"/>
      <c r="E14" s="642"/>
      <c r="F14" s="642"/>
    </row>
    <row r="15" spans="2:6" ht="13.5" thickBot="1" x14ac:dyDescent="0.25">
      <c r="F15" s="37" t="s">
        <v>3</v>
      </c>
    </row>
    <row r="16" spans="2:6" ht="36" customHeight="1" thickBot="1" x14ac:dyDescent="0.25">
      <c r="B16" s="159" t="s">
        <v>269</v>
      </c>
      <c r="C16" s="158" t="s">
        <v>810</v>
      </c>
      <c r="D16" s="158" t="s">
        <v>811</v>
      </c>
      <c r="E16" s="158" t="s">
        <v>812</v>
      </c>
      <c r="F16" s="158" t="s">
        <v>813</v>
      </c>
    </row>
    <row r="17" spans="1:7" ht="30" customHeight="1" x14ac:dyDescent="0.2">
      <c r="B17" s="156" t="s">
        <v>237</v>
      </c>
      <c r="C17" s="318">
        <v>13712570</v>
      </c>
      <c r="D17" s="318">
        <v>9354464</v>
      </c>
      <c r="E17" s="318"/>
      <c r="F17" s="318"/>
    </row>
    <row r="18" spans="1:7" ht="30" customHeight="1" x14ac:dyDescent="0.2">
      <c r="B18" s="156" t="s">
        <v>268</v>
      </c>
      <c r="C18" s="319">
        <v>88218</v>
      </c>
      <c r="D18" s="319">
        <v>359282</v>
      </c>
      <c r="E18" s="319"/>
      <c r="F18" s="319"/>
    </row>
    <row r="19" spans="1:7" ht="30" customHeight="1" thickBot="1" x14ac:dyDescent="0.25">
      <c r="B19" s="157" t="s">
        <v>238</v>
      </c>
      <c r="C19" s="320"/>
      <c r="D19" s="320"/>
      <c r="E19" s="320"/>
      <c r="F19" s="320"/>
    </row>
    <row r="20" spans="1:7" ht="13.5" customHeight="1" thickTop="1" x14ac:dyDescent="0.2">
      <c r="B20" s="880" t="s">
        <v>260</v>
      </c>
      <c r="C20" s="882">
        <f>+C17+C18+C19</f>
        <v>13800788</v>
      </c>
      <c r="D20" s="882">
        <f t="shared" ref="D20" si="1">+D17+D18+D19</f>
        <v>9713746</v>
      </c>
      <c r="E20" s="882">
        <f t="shared" ref="E20" si="2">+E17+E18+E19</f>
        <v>0</v>
      </c>
      <c r="F20" s="882">
        <f t="shared" ref="F20" si="3">+F17+F18+F19</f>
        <v>0</v>
      </c>
    </row>
    <row r="21" spans="1:7" ht="15" customHeight="1" thickBot="1" x14ac:dyDescent="0.25">
      <c r="B21" s="881"/>
      <c r="C21" s="883"/>
      <c r="D21" s="883"/>
      <c r="E21" s="883"/>
      <c r="F21" s="883"/>
    </row>
    <row r="22" spans="1:7" ht="15" customHeight="1" x14ac:dyDescent="0.2">
      <c r="B22" s="317" t="s">
        <v>574</v>
      </c>
      <c r="C22" s="336"/>
      <c r="D22" s="336"/>
      <c r="E22" s="336"/>
      <c r="F22" s="336"/>
    </row>
    <row r="23" spans="1:7" ht="10.5" customHeight="1" x14ac:dyDescent="0.2">
      <c r="B23" s="160"/>
      <c r="C23" s="336"/>
      <c r="D23" s="336"/>
      <c r="E23" s="336"/>
      <c r="F23" s="336"/>
    </row>
    <row r="24" spans="1:7" ht="15" customHeight="1" x14ac:dyDescent="0.2">
      <c r="B24" s="869" t="s">
        <v>708</v>
      </c>
      <c r="C24" s="869"/>
      <c r="D24" s="869"/>
      <c r="E24" s="869"/>
      <c r="F24" s="869"/>
    </row>
    <row r="25" spans="1:7" ht="13.5" thickBot="1" x14ac:dyDescent="0.25">
      <c r="E25" s="37"/>
      <c r="F25" s="37" t="s">
        <v>3</v>
      </c>
    </row>
    <row r="26" spans="1:7" ht="48" customHeight="1" thickBot="1" x14ac:dyDescent="0.25">
      <c r="B26" s="349"/>
      <c r="C26" s="356" t="s">
        <v>715</v>
      </c>
      <c r="D26" s="357" t="s">
        <v>710</v>
      </c>
      <c r="E26" s="355" t="s">
        <v>714</v>
      </c>
      <c r="F26" s="222" t="s">
        <v>710</v>
      </c>
    </row>
    <row r="27" spans="1:7" ht="34.5" customHeight="1" thickBot="1" x14ac:dyDescent="0.25">
      <c r="A27" s="168"/>
      <c r="B27" s="350" t="s">
        <v>815</v>
      </c>
      <c r="C27" s="452"/>
      <c r="D27" s="460"/>
      <c r="E27" s="461">
        <v>106</v>
      </c>
      <c r="F27" s="452">
        <v>11263370</v>
      </c>
    </row>
    <row r="28" spans="1:7" x14ac:dyDescent="0.2">
      <c r="B28" s="155" t="s">
        <v>574</v>
      </c>
    </row>
    <row r="29" spans="1:7" ht="13.5" thickBot="1" x14ac:dyDescent="0.25">
      <c r="B29" s="346"/>
      <c r="C29" s="346"/>
      <c r="D29" s="346"/>
      <c r="E29" s="346"/>
      <c r="F29" s="37" t="s">
        <v>3</v>
      </c>
    </row>
    <row r="30" spans="1:7" ht="36.75" customHeight="1" thickBot="1" x14ac:dyDescent="0.25">
      <c r="B30" s="870" t="s">
        <v>709</v>
      </c>
      <c r="C30" s="805"/>
      <c r="D30" s="805"/>
      <c r="E30" s="806"/>
      <c r="F30" s="335" t="s">
        <v>711</v>
      </c>
      <c r="G30" s="331"/>
    </row>
    <row r="31" spans="1:7" ht="52.5" customHeight="1" x14ac:dyDescent="0.2">
      <c r="B31" s="871" t="s">
        <v>816</v>
      </c>
      <c r="C31" s="872"/>
      <c r="D31" s="872"/>
      <c r="E31" s="873"/>
      <c r="F31" s="453">
        <v>13548685.529999999</v>
      </c>
    </row>
    <row r="32" spans="1:7" ht="40.5" customHeight="1" x14ac:dyDescent="0.2">
      <c r="B32" s="874"/>
      <c r="C32" s="875"/>
      <c r="D32" s="875"/>
      <c r="E32" s="876"/>
      <c r="F32" s="347"/>
    </row>
    <row r="33" spans="2:6" ht="40.5" customHeight="1" x14ac:dyDescent="0.2">
      <c r="B33" s="877"/>
      <c r="C33" s="878"/>
      <c r="D33" s="878"/>
      <c r="E33" s="879"/>
      <c r="F33" s="347"/>
    </row>
    <row r="34" spans="2:6" ht="40.5" customHeight="1" x14ac:dyDescent="0.2">
      <c r="B34" s="863"/>
      <c r="C34" s="864"/>
      <c r="D34" s="864"/>
      <c r="E34" s="865"/>
      <c r="F34" s="347"/>
    </row>
    <row r="35" spans="2:6" ht="40.5" customHeight="1" x14ac:dyDescent="0.2">
      <c r="B35" s="863"/>
      <c r="C35" s="864"/>
      <c r="D35" s="864"/>
      <c r="E35" s="865"/>
      <c r="F35" s="347"/>
    </row>
    <row r="36" spans="2:6" ht="40.5" customHeight="1" x14ac:dyDescent="0.2">
      <c r="B36" s="863"/>
      <c r="C36" s="864"/>
      <c r="D36" s="864"/>
      <c r="E36" s="865"/>
      <c r="F36" s="347"/>
    </row>
    <row r="37" spans="2:6" ht="40.5" customHeight="1" x14ac:dyDescent="0.2">
      <c r="B37" s="863"/>
      <c r="C37" s="864"/>
      <c r="D37" s="864"/>
      <c r="E37" s="865"/>
      <c r="F37" s="347"/>
    </row>
    <row r="38" spans="2:6" ht="40.5" customHeight="1" thickBot="1" x14ac:dyDescent="0.25">
      <c r="B38" s="866"/>
      <c r="C38" s="867"/>
      <c r="D38" s="867"/>
      <c r="E38" s="868"/>
      <c r="F38" s="348"/>
    </row>
    <row r="39" spans="2:6" ht="3" customHeight="1" x14ac:dyDescent="0.2"/>
    <row r="40" spans="2:6" ht="12.75" customHeight="1" x14ac:dyDescent="0.2">
      <c r="B40" s="862" t="s">
        <v>713</v>
      </c>
      <c r="C40" s="862"/>
      <c r="D40" s="862"/>
      <c r="E40" s="862"/>
      <c r="F40" s="862"/>
    </row>
    <row r="41" spans="2:6" ht="26.25" customHeight="1" x14ac:dyDescent="0.2">
      <c r="B41" s="862"/>
      <c r="C41" s="862"/>
      <c r="D41" s="862"/>
      <c r="E41" s="862"/>
      <c r="F41" s="862"/>
    </row>
    <row r="42" spans="2:6" ht="15" x14ac:dyDescent="0.25">
      <c r="B42" s="354" t="s">
        <v>712</v>
      </c>
    </row>
  </sheetData>
  <mergeCells count="24">
    <mergeCell ref="B2:F2"/>
    <mergeCell ref="B4:F4"/>
    <mergeCell ref="B10:B11"/>
    <mergeCell ref="C10:C11"/>
    <mergeCell ref="D10:D11"/>
    <mergeCell ref="E10:E11"/>
    <mergeCell ref="F10:F11"/>
    <mergeCell ref="B14:F14"/>
    <mergeCell ref="B20:B21"/>
    <mergeCell ref="C20:C21"/>
    <mergeCell ref="D20:D21"/>
    <mergeCell ref="E20:E21"/>
    <mergeCell ref="F20:F21"/>
    <mergeCell ref="B24:F24"/>
    <mergeCell ref="B30:E30"/>
    <mergeCell ref="B31:E31"/>
    <mergeCell ref="B32:E32"/>
    <mergeCell ref="B33:E33"/>
    <mergeCell ref="B40:F41"/>
    <mergeCell ref="B34:E34"/>
    <mergeCell ref="B35:E35"/>
    <mergeCell ref="B36:E36"/>
    <mergeCell ref="B37:E37"/>
    <mergeCell ref="B38:E38"/>
  </mergeCells>
  <pageMargins left="0.31496062992125984" right="0.31496062992125984" top="0.35433070866141736" bottom="0.35433070866141736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6</vt:i4>
      </vt:variant>
    </vt:vector>
  </HeadingPairs>
  <TitlesOfParts>
    <vt:vector size="19" baseType="lpstr">
      <vt:lpstr>Биланс успеха</vt:lpstr>
      <vt:lpstr>Биланс стања</vt:lpstr>
      <vt:lpstr>Извештај о новчаним токовима</vt:lpstr>
      <vt:lpstr>Трошкови запослених</vt:lpstr>
      <vt:lpstr>Динамика запослених</vt:lpstr>
      <vt:lpstr>Запослени (МИН-МАХ)</vt:lpstr>
      <vt:lpstr>Приходи из буџета</vt:lpstr>
      <vt:lpstr>Ср. за посебне намене</vt:lpstr>
      <vt:lpstr>Добит </vt:lpstr>
      <vt:lpstr>Кредити </vt:lpstr>
      <vt:lpstr>Готовина</vt:lpstr>
      <vt:lpstr>Извештај о инвестицијама</vt:lpstr>
      <vt:lpstr>Пот, обавезе и суд. спорови</vt:lpstr>
      <vt:lpstr>'Биланс стања'!Print_Area</vt:lpstr>
      <vt:lpstr>Готовина!Print_Area</vt:lpstr>
      <vt:lpstr>'Динамика запослених'!Print_Area</vt:lpstr>
      <vt:lpstr>'Извештај о новчаним токовима'!Print_Area</vt:lpstr>
      <vt:lpstr>'Ср. за посебне намене'!Print_Area</vt:lpstr>
      <vt:lpstr>'Трошкови запослених'!Print_Area</vt:lpstr>
    </vt:vector>
  </TitlesOfParts>
  <Company>Trezor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Centrala</dc:creator>
  <cp:lastModifiedBy>Korisnik</cp:lastModifiedBy>
  <cp:lastPrinted>2024-07-23T08:26:24Z</cp:lastPrinted>
  <dcterms:created xsi:type="dcterms:W3CDTF">2013-03-12T08:27:17Z</dcterms:created>
  <dcterms:modified xsi:type="dcterms:W3CDTF">2024-08-29T07:03:34Z</dcterms:modified>
</cp:coreProperties>
</file>