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2-KVARTALNI IZVESTAJI\2022-IV квартал\"/>
    </mc:Choice>
  </mc:AlternateContent>
  <xr:revisionPtr revIDLastSave="0" documentId="13_ncr:1_{CFA2B39B-6CE8-494D-943B-F9374D934258}" xr6:coauthVersionLast="47" xr6:coauthVersionMax="47" xr10:uidLastSave="{00000000-0000-0000-0000-000000000000}"/>
  <bookViews>
    <workbookView xWindow="-120" yWindow="-120" windowWidth="29040" windowHeight="15990" tabRatio="905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Готовина!$A$1:$I$91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P67" i="30" l="1"/>
  <c r="N67" i="30"/>
  <c r="L67" i="30"/>
  <c r="F10" i="31"/>
  <c r="G86" i="14"/>
  <c r="G66" i="14"/>
  <c r="G71" i="14" s="1"/>
  <c r="G56" i="14"/>
  <c r="H57" i="27" l="1"/>
  <c r="G11" i="27"/>
  <c r="H11" i="29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G41" i="14" l="1"/>
  <c r="G27" i="14"/>
  <c r="C36" i="21"/>
  <c r="C41" i="21"/>
  <c r="C46" i="21"/>
  <c r="C56" i="21"/>
  <c r="C51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J99" i="30"/>
  <c r="K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G28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F23" i="28" s="1"/>
  <c r="E9" i="28"/>
  <c r="D9" i="28"/>
  <c r="G23" i="28" l="1"/>
  <c r="H26" i="28"/>
  <c r="D37" i="28"/>
  <c r="E37" i="28"/>
  <c r="F37" i="28"/>
  <c r="D24" i="28"/>
  <c r="G56" i="28"/>
  <c r="H39" i="28"/>
  <c r="D57" i="28"/>
  <c r="H47" i="28"/>
  <c r="H32" i="28"/>
  <c r="F59" i="28"/>
  <c r="E23" i="28"/>
  <c r="G58" i="28"/>
  <c r="H9" i="28"/>
  <c r="H14" i="28"/>
  <c r="D59" i="28"/>
  <c r="D58" i="28"/>
  <c r="E59" i="28"/>
  <c r="E58" i="28"/>
  <c r="G59" i="28"/>
  <c r="H23" i="28"/>
  <c r="G37" i="28"/>
  <c r="H37" i="28" s="1"/>
  <c r="F58" i="28"/>
  <c r="F56" i="28"/>
  <c r="G60" i="28" l="1"/>
  <c r="D61" i="28"/>
  <c r="H61" i="28"/>
  <c r="F60" i="28"/>
  <c r="H60" i="28" s="1"/>
  <c r="H24" i="28"/>
  <c r="E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F54" i="29"/>
  <c r="F58" i="29" s="1"/>
  <c r="F34" i="29"/>
  <c r="E56" i="29"/>
  <c r="E54" i="29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E59" i="29" l="1"/>
  <c r="E64" i="29" s="1"/>
  <c r="I22" i="29"/>
  <c r="H34" i="29"/>
  <c r="I59" i="29"/>
  <c r="I54" i="29"/>
  <c r="G34" i="29"/>
  <c r="I9" i="29"/>
  <c r="G56" i="29"/>
  <c r="I56" i="29" s="1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58" i="29" l="1"/>
  <c r="I58" i="29" s="1"/>
  <c r="I34" i="29"/>
  <c r="I64" i="29"/>
  <c r="F62" i="29"/>
  <c r="F71" i="29" s="1"/>
  <c r="G62" i="29"/>
  <c r="I62" i="29" s="1"/>
  <c r="E73" i="29"/>
  <c r="I73" i="29" l="1"/>
  <c r="G71" i="29"/>
  <c r="I71" i="29" l="1"/>
</calcChain>
</file>

<file path=xl/sharedStrings.xml><?xml version="1.0" encoding="utf-8"?>
<sst xmlns="http://schemas.openxmlformats.org/spreadsheetml/2006/main" count="1242" uniqueCount="830">
  <si>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</si>
  <si>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</si>
  <si>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</si>
  <si>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</si>
  <si>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</si>
  <si>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</si>
  <si>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</si>
  <si>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</si>
  <si>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</si>
  <si>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</si>
  <si>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</si>
  <si>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</si>
  <si>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</si>
  <si>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</si>
  <si>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</si>
  <si>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</si>
  <si>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</si>
  <si>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</si>
  <si>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</si>
  <si>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</si>
  <si>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</si>
  <si>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</si>
  <si>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</si>
  <si>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</si>
  <si>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</si>
  <si>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</si>
  <si>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</si>
  <si>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</si>
  <si>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</si>
  <si>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</si>
  <si>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</si>
  <si>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</si>
  <si>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</si>
  <si>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</si>
  <si>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</si>
  <si>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</si>
  <si>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</si>
  <si>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</si>
  <si>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</si>
  <si>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</si>
  <si>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</si>
  <si>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</si>
  <si>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</si>
  <si>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</si>
  <si>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</si>
  <si>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</si>
  <si>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</si>
  <si>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</si>
  <si>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</si>
  <si>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</si>
  <si>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</si>
  <si>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</si>
  <si>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</si>
  <si>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</si>
  <si>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</si>
  <si>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</si>
  <si>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</si>
  <si>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</si>
  <si>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</si>
  <si>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</si>
  <si>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</si>
  <si>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</si>
  <si>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</si>
  <si>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</si>
  <si>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</si>
  <si>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</si>
  <si>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</si>
  <si>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</si>
  <si>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</si>
  <si>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</si>
  <si>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</si>
  <si>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</si>
  <si>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</si>
  <si>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</si>
  <si>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</si>
  <si>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</si>
  <si>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</si>
  <si>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</si>
  <si>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</si>
  <si>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</si>
  <si>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</si>
  <si>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</si>
  <si>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</si>
  <si>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</si>
  <si>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</si>
  <si>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</si>
  <si>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</si>
  <si>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</si>
  <si>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</si>
  <si>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</si>
  <si>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</si>
  <si>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</si>
  <si>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</si>
  <si>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</si>
  <si>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</si>
  <si>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</si>
  <si>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</si>
  <si>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</si>
  <si>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</si>
  <si>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</si>
  <si>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</si>
  <si>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</si>
  <si>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</si>
  <si>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</si>
  <si>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</si>
  <si>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</si>
  <si>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</si>
  <si>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</si>
  <si>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</si>
  <si>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</si>
  <si>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</si>
  <si>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</si>
  <si>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</si>
  <si>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</si>
  <si>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</si>
  <si>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</si>
  <si>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</si>
  <si>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</si>
  <si>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</si>
  <si>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</si>
  <si>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</si>
  <si>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</si>
  <si>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</si>
  <si>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</si>
  <si>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</si>
  <si>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</si>
  <si>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</si>
  <si>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</si>
  <si>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</si>
  <si>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</si>
  <si>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</si>
  <si>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</si>
  <si>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</si>
  <si>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</si>
  <si>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</si>
  <si>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</si>
  <si>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</si>
  <si>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</si>
  <si>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</si>
  <si>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</si>
  <si>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</si>
  <si>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</si>
  <si>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</si>
  <si>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</si>
  <si>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</si>
  <si>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</si>
  <si>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</si>
  <si>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</si>
  <si>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</si>
  <si>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</si>
  <si>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</si>
  <si>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</si>
  <si>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</si>
  <si>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</si>
  <si>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</si>
  <si>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</si>
  <si>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</si>
  <si>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</si>
  <si>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</si>
  <si>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</si>
  <si>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</si>
  <si>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</si>
  <si>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</si>
  <si>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</si>
  <si>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</si>
  <si>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</si>
  <si>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</si>
  <si>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</si>
  <si>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</si>
  <si>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</si>
  <si>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</si>
  <si>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</si>
  <si>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</si>
  <si>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</si>
  <si>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</si>
  <si>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</si>
  <si>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</si>
  <si>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</si>
  <si>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</si>
  <si>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</si>
  <si>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</si>
  <si>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</si>
  <si>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</si>
  <si>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</si>
  <si>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</si>
  <si>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</si>
  <si>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</si>
  <si>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</si>
  <si>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</si>
  <si>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</si>
  <si>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</si>
  <si>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</si>
  <si>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</si>
  <si>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</si>
  <si>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</si>
  <si>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</si>
  <si>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</si>
  <si>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</si>
  <si>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</si>
  <si>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</si>
  <si>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</si>
  <si>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</si>
  <si>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</si>
  <si>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</si>
  <si>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</si>
  <si>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</si>
  <si>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</si>
  <si>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</si>
  <si>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</si>
  <si>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</si>
  <si>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</si>
  <si>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</si>
  <si>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</si>
  <si>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</si>
  <si>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</si>
  <si>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</si>
  <si>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</si>
  <si>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</si>
  <si>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</si>
  <si>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</si>
  <si>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</si>
  <si>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</si>
  <si>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</si>
  <si>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</si>
  <si>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</si>
  <si>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</si>
  <si>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</si>
  <si>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</si>
  <si>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</si>
  <si>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</si>
  <si>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</si>
  <si>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</si>
  <si>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</si>
  <si>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</si>
  <si>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</si>
  <si>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</si>
  <si>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</si>
  <si>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</si>
  <si>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</si>
  <si>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</si>
  <si>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</si>
  <si>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</si>
  <si>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</si>
  <si>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</si>
  <si>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</si>
  <si>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</si>
  <si>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</si>
  <si>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</si>
  <si>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</si>
  <si>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</si>
  <si>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</si>
  <si>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</si>
  <si>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</si>
  <si>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</si>
  <si>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</si>
  <si>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</si>
  <si>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</si>
  <si>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</si>
  <si>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</si>
  <si>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</si>
  <si>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</si>
  <si>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</si>
  <si>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</si>
  <si>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</si>
  <si>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</si>
  <si>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</si>
  <si>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</si>
  <si>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</si>
  <si>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</si>
  <si>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</si>
  <si>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</si>
  <si>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</si>
  <si>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</si>
  <si>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</si>
  <si>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</si>
  <si>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</si>
  <si>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</si>
  <si>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</si>
  <si>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</si>
  <si>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</si>
  <si>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</si>
  <si>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</si>
  <si>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</si>
  <si>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</si>
  <si>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</si>
  <si>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</si>
  <si>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</si>
  <si>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</si>
  <si>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</si>
  <si>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</si>
  <si>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</si>
  <si>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</si>
  <si>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</si>
  <si>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</si>
  <si>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</si>
  <si>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</si>
  <si>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</si>
  <si>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</si>
  <si>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</si>
  <si>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</si>
  <si>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</si>
  <si>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</si>
  <si>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</si>
  <si>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</si>
  <si>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</si>
  <si>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</si>
  <si>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</si>
  <si>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</si>
  <si>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</si>
  <si>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</si>
  <si>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</si>
  <si>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</si>
  <si>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</si>
  <si>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</si>
  <si>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</si>
  <si>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</si>
  <si>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</si>
  <si>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</si>
  <si>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</si>
  <si>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</si>
  <si>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</si>
  <si>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</si>
  <si>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</si>
  <si>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</si>
  <si>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</si>
  <si>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</si>
  <si>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</si>
  <si>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</si>
  <si>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</si>
  <si>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</si>
  <si>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</si>
  <si>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</si>
  <si>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</si>
  <si>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</si>
  <si>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</si>
  <si>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</si>
  <si>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</si>
  <si>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</si>
  <si>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</si>
  <si>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</si>
  <si>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</si>
  <si>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</si>
  <si>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</si>
  <si>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</si>
  <si>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</si>
  <si>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</si>
  <si>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</si>
  <si>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</si>
  <si>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</si>
  <si>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</si>
  <si>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</si>
  <si>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</si>
  <si>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</si>
  <si>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</si>
  <si>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</si>
  <si>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</si>
  <si>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</si>
  <si>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</si>
  <si>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</si>
  <si>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</si>
  <si>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</si>
  <si>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</si>
  <si>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</si>
  <si>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</si>
  <si>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</si>
  <si>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</si>
  <si>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</si>
  <si>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</si>
  <si>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</si>
  <si>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</si>
  <si>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</si>
  <si>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</si>
  <si>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</si>
  <si>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</si>
  <si>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</si>
  <si>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</si>
  <si>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</si>
  <si>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</si>
  <si>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</si>
  <si>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</si>
  <si>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</si>
  <si>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</si>
  <si>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</si>
  <si>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</si>
  <si>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</si>
  <si>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</si>
  <si>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</si>
  <si>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</si>
  <si>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</si>
  <si>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</si>
  <si>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</si>
  <si>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</si>
  <si>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</si>
  <si>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</si>
  <si>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</si>
  <si>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</si>
  <si>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</si>
  <si>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</si>
  <si>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</si>
  <si>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</si>
  <si>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</si>
  <si>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</si>
  <si>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</si>
  <si>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</si>
  <si>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</si>
  <si>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</si>
  <si>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</si>
  <si>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</si>
  <si>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</si>
  <si>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</si>
  <si>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</si>
  <si>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</si>
  <si>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</si>
  <si>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</si>
  <si>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</si>
  <si>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</si>
  <si>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</si>
  <si>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</si>
  <si>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</si>
  <si>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</si>
  <si>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</si>
  <si>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</si>
  <si>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</si>
  <si>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</si>
  <si>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</si>
  <si>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</si>
  <si>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</si>
  <si>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</si>
  <si>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</si>
  <si>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</si>
  <si>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</si>
  <si>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</si>
  <si>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</si>
  <si>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</si>
  <si>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</si>
  <si>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</si>
  <si>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</si>
  <si>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</si>
  <si>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</si>
  <si>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</si>
  <si>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</si>
  <si>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</si>
  <si>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</si>
  <si>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</si>
  <si>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</si>
  <si>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</si>
  <si>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</si>
  <si>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</si>
  <si>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</si>
  <si>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</si>
  <si>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</si>
  <si>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</si>
  <si>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</si>
  <si>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</si>
  <si>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</si>
  <si>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</si>
  <si>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</si>
  <si>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</si>
  <si>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</si>
  <si>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</si>
  <si>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</si>
  <si>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</si>
  <si>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</si>
  <si>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</si>
  <si>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</si>
  <si>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</si>
  <si>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</si>
  <si>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</si>
  <si>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</si>
  <si>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</si>
  <si>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</si>
  <si>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</si>
  <si>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</si>
  <si>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</si>
  <si>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</si>
  <si>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</si>
  <si>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</si>
  <si>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</si>
  <si>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</si>
  <si>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</si>
  <si>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</si>
  <si>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</si>
  <si>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</si>
  <si>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</si>
  <si>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</si>
  <si>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</si>
  <si>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</si>
  <si>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</si>
  <si>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</si>
  <si>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</si>
  <si>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</si>
  <si>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</si>
  <si>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</si>
  <si>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</si>
  <si>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</si>
  <si>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</si>
  <si>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</si>
  <si>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</si>
  <si>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</si>
  <si>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</si>
  <si>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</si>
  <si>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</si>
  <si>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</si>
  <si>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</si>
  <si>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</si>
  <si>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</si>
  <si>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</si>
  <si>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</si>
  <si>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</si>
  <si>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</si>
  <si>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</si>
  <si>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</si>
  <si>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</si>
  <si>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</si>
  <si>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</si>
  <si>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</si>
  <si>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</si>
  <si>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</si>
  <si>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</si>
  <si>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</si>
  <si>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</si>
  <si>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</si>
  <si>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</si>
  <si>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</si>
  <si>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</si>
  <si>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</si>
  <si>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</si>
  <si>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</si>
  <si>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</si>
  <si>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</si>
  <si>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</si>
  <si>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</si>
  <si>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</si>
  <si>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</si>
  <si>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</si>
  <si>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</si>
  <si>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</si>
  <si>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</si>
  <si>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</si>
  <si>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</si>
  <si>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</si>
  <si>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</si>
  <si>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</si>
  <si>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</si>
  <si>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</si>
  <si>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</si>
  <si>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</si>
  <si>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</si>
  <si>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</si>
  <si>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</si>
  <si>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</si>
  <si>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</si>
  <si>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</si>
  <si>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</si>
  <si>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</si>
  <si>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</si>
  <si>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</si>
  <si>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</si>
  <si>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</si>
  <si>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</si>
  <si>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</si>
  <si>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</si>
  <si>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</si>
  <si>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</si>
  <si>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</si>
  <si>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</si>
  <si>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</si>
  <si>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</si>
  <si>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</si>
  <si>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</si>
  <si>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</si>
  <si>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</si>
  <si>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</si>
  <si>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</si>
  <si>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</si>
  <si>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</si>
  <si>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</si>
  <si>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</si>
  <si>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</si>
  <si>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</si>
  <si>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</si>
  <si>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</si>
  <si>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</si>
  <si>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</si>
  <si>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</si>
  <si>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</si>
  <si>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</si>
  <si>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</si>
  <si>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</si>
  <si>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</si>
  <si>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</si>
  <si>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</si>
  <si>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</si>
  <si>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</si>
  <si>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</si>
  <si>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</si>
  <si>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</si>
  <si>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</si>
  <si>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</si>
  <si>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</si>
  <si>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</si>
  <si>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</si>
  <si>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</si>
  <si>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</si>
  <si>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</si>
  <si>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</si>
  <si>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</si>
  <si>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</si>
  <si>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</si>
  <si>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</si>
  <si>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</si>
  <si>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</si>
  <si>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</si>
  <si>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</si>
  <si>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</si>
  <si>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</si>
  <si>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</si>
  <si>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</si>
  <si>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</si>
  <si>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</si>
  <si>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</si>
  <si>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</si>
  <si>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</si>
  <si>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</si>
  <si>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</si>
  <si>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</si>
  <si>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</si>
  <si>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</si>
  <si>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</si>
  <si>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</si>
  <si>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</si>
  <si>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</si>
  <si>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</si>
  <si>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</si>
  <si>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</si>
  <si>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</si>
  <si>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</si>
  <si>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</si>
  <si>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</si>
  <si>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</si>
  <si>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</si>
  <si>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</si>
  <si>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</si>
  <si>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</si>
  <si>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</si>
  <si>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</si>
  <si>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</si>
  <si>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</si>
  <si>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</si>
  <si>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</si>
  <si>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</si>
  <si>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</si>
  <si>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</si>
  <si>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</si>
  <si>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</si>
  <si>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</si>
  <si>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</si>
  <si>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</si>
  <si>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</si>
  <si>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</si>
  <si>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</si>
  <si>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</si>
  <si>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</si>
  <si>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</si>
  <si>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</si>
  <si>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</si>
  <si>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</si>
  <si>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</si>
  <si>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</si>
  <si>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</si>
  <si>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</si>
  <si>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</si>
  <si>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</si>
  <si>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</si>
  <si>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</si>
  <si>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</si>
  <si>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</si>
  <si>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</si>
  <si>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</si>
  <si>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</si>
  <si>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</si>
  <si>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</si>
  <si>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</si>
  <si>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</si>
  <si>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</si>
  <si>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</si>
  <si>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</si>
  <si>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</si>
  <si>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</si>
  <si>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</si>
  <si>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</si>
  <si>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</si>
  <si>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</si>
  <si>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</si>
  <si>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</si>
  <si>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</si>
  <si>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</si>
  <si>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</si>
  <si>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</si>
  <si>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</si>
  <si>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</si>
  <si>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</si>
  <si>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</si>
  <si>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</si>
  <si>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</si>
  <si>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</si>
  <si>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</si>
  <si>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</si>
  <si>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</si>
  <si>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</si>
  <si>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</si>
  <si>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</si>
  <si>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</si>
  <si>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</si>
  <si>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</si>
  <si>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</si>
  <si>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Реализација 
01.01-31.12.2021.      Претходна година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</si>
  <si>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</si>
  <si>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</si>
  <si>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</si>
  <si>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</si>
  <si>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</si>
  <si>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</si>
  <si>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</si>
  <si>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</si>
  <si>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</si>
  <si>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</si>
  <si>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</si>
  <si>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</si>
  <si>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</si>
  <si>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Машина за обележавање паркинга и коловоза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</si>
  <si>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</si>
  <si>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</si>
  <si>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</si>
  <si>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</si>
  <si>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</si>
  <si>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</si>
  <si>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</si>
  <si>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</si>
  <si>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</si>
  <si>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</si>
  <si>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</si>
  <si>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</si>
  <si>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</si>
  <si>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</si>
  <si>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</si>
  <si>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</si>
  <si>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</si>
  <si>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</si>
  <si>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</si>
  <si>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</si>
  <si>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</si>
  <si>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</si>
  <si>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</si>
  <si>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Стање кредитне задужености 
на 31. 12 2021 године* у оригиналној валути</t>
  </si>
  <si>
    <t>Стање кредитне задужености 
на 31.12. 2021 године* у динарима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</si>
  <si>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</si>
  <si>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</si>
  <si>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</si>
  <si>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</si>
  <si>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</si>
  <si>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</si>
  <si>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</si>
  <si>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</si>
  <si>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</si>
  <si>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</si>
  <si>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</si>
  <si>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</si>
  <si>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</si>
  <si>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</si>
  <si>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</si>
  <si>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</si>
  <si>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</si>
  <si>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</si>
  <si>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</si>
  <si>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</si>
  <si>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</si>
  <si>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</si>
  <si>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</si>
  <si>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</si>
  <si>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</t>
  </si>
  <si>
    <t>Стање на дан 
31.12.2021.
Претходна година</t>
  </si>
  <si>
    <t>Планирано стање 
на дан 31.12.2022. Текућа година</t>
  </si>
  <si>
    <t>План за
01.01-31.12.2022.             Текућа година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</si>
  <si>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</si>
  <si>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 </t>
  </si>
  <si>
    <t>План за
01.01-31.12.2021.             Претходна  година</t>
  </si>
  <si>
    <t>31.12.2021. (претходна година)</t>
  </si>
  <si>
    <t>31.03.2022.</t>
  </si>
  <si>
    <t>30.06.2022.</t>
  </si>
  <si>
    <t>30.09.2022.</t>
  </si>
  <si>
    <t>31.12.2022.</t>
  </si>
  <si>
    <t>01-1705/1-22</t>
  </si>
  <si>
    <t>Фекалијска цистерна</t>
  </si>
  <si>
    <t>Ауто смећар 8м²-половни</t>
  </si>
  <si>
    <t>Ауто смећар 22м²-половни</t>
  </si>
  <si>
    <t>Два камиона кипера дп 3,5Т</t>
  </si>
  <si>
    <t>Термоизолована приколица за превоз паса</t>
  </si>
  <si>
    <t>ПОТРАЖИВАЊА за 2022. годииу*</t>
  </si>
  <si>
    <t>ОБАВЕЗЕ за 2022. годииу*</t>
  </si>
  <si>
    <t>Укупан број спорова у 2022*</t>
  </si>
  <si>
    <t>на дан 31.03.2022</t>
  </si>
  <si>
    <t>на дан 30.06.2022</t>
  </si>
  <si>
    <t>на дан 30.09.2022</t>
  </si>
  <si>
    <t>на дан 31.12.2022</t>
  </si>
  <si>
    <t>План 2022** година</t>
  </si>
  <si>
    <t>Адаптација просторије за сређивање покојника</t>
  </si>
  <si>
    <t>БАНКА ПОШТАНСКА ШТЕДИОНИЦА</t>
  </si>
  <si>
    <t>Реализовано закључно са 31.12.2021*</t>
  </si>
  <si>
    <t>услед смрти</t>
  </si>
  <si>
    <t>Реконструкција магацина на гробљу</t>
  </si>
  <si>
    <t>за период од 01.01. до 31.12.2022. године*</t>
  </si>
  <si>
    <t>01.01-31.12.2022. године*</t>
  </si>
  <si>
    <t>Проценат реализације (реализација / план 31.12.2022*)</t>
  </si>
  <si>
    <t>БИЛАНС СТАЊА  на дан 31.12.2022. године*</t>
  </si>
  <si>
    <t>31.12.2022. године*</t>
  </si>
  <si>
    <t>у периоду од 01.01. до 31.12.2022. године*</t>
  </si>
  <si>
    <t>Проценат реализације (реализација /                   план 31.12.2022*)</t>
  </si>
  <si>
    <t>Стање на дан 30.09.2022. године*</t>
  </si>
  <si>
    <t>Стање на дан 31.12.2022. године**</t>
  </si>
  <si>
    <t>Распон планираних и исплаћених зарада у периоду 01.01. до 31.12.2023*</t>
  </si>
  <si>
    <t>Реализација за период 01.01 - 31.12.2022. године*</t>
  </si>
  <si>
    <t>01.01  -31.12.2022. године*</t>
  </si>
  <si>
    <t>ПОШТАНСКА ШТЕДИОНИЦА</t>
  </si>
  <si>
    <t>Ауто смећар 15-16м²</t>
  </si>
  <si>
    <t>Рука за грајфер-надоградња на постојећи камион</t>
  </si>
  <si>
    <t>Софтвер за паркинг</t>
  </si>
  <si>
    <t>Хладњача за два покојника</t>
  </si>
  <si>
    <t>Посуде за примарну селекцију отпада</t>
  </si>
  <si>
    <t xml:space="preserve">Рајдери за кошење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</si>
</sst>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7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45" fillId="0" borderId="6" xfId="0" applyNumberFormat="1" applyFont="1" applyBorder="1" applyAlignment="1">
      <alignment horizontal="center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75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tabSelected="1" workbookViewId="0">
      <selection activeCell="H33" sqref="H33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68" customWidth="1"/>
    <col min="7" max="8" width="18.28515625" style="368" customWidth="1"/>
    <col min="9" max="9" width="16.5703125" style="157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66"/>
      <c r="H1" s="266"/>
      <c r="I1" s="167" t="s">
        <v>667</v>
      </c>
      <c r="J1" s="267"/>
      <c r="K1" s="267"/>
    </row>
    <row r="2" spans="1:11" ht="20.25" customHeight="1" x14ac:dyDescent="0.25">
      <c r="B2" s="541" t="s">
        <v>575</v>
      </c>
      <c r="C2" s="541"/>
      <c r="D2" s="541"/>
      <c r="E2" s="541"/>
      <c r="F2" s="541"/>
      <c r="G2" s="541"/>
      <c r="H2" s="541"/>
      <c r="I2" s="541"/>
    </row>
    <row r="3" spans="1:11" ht="19.5" customHeight="1" x14ac:dyDescent="0.25">
      <c r="B3" s="541" t="s">
        <v>811</v>
      </c>
      <c r="C3" s="541"/>
      <c r="D3" s="541"/>
      <c r="E3" s="541"/>
      <c r="F3" s="541"/>
      <c r="G3" s="541"/>
      <c r="H3" s="541"/>
      <c r="I3" s="541"/>
    </row>
    <row r="4" spans="1:11" ht="12" customHeight="1" x14ac:dyDescent="0.25">
      <c r="B4" s="268"/>
      <c r="C4" s="268"/>
      <c r="D4" s="268"/>
      <c r="E4" s="369"/>
      <c r="F4" s="369"/>
      <c r="G4" s="370"/>
      <c r="H4" s="370"/>
      <c r="I4" s="37"/>
    </row>
    <row r="5" spans="1:11" ht="12" customHeight="1" thickBot="1" x14ac:dyDescent="0.3">
      <c r="B5" s="122"/>
      <c r="C5" s="122"/>
      <c r="D5" s="122"/>
      <c r="E5" s="369"/>
      <c r="F5" s="369"/>
      <c r="G5" s="370"/>
      <c r="H5" s="370"/>
      <c r="I5" s="37" t="s">
        <v>128</v>
      </c>
    </row>
    <row r="6" spans="1:11" ht="36" customHeight="1" x14ac:dyDescent="0.25">
      <c r="B6" s="542" t="s">
        <v>60</v>
      </c>
      <c r="C6" s="552" t="s">
        <v>61</v>
      </c>
      <c r="D6" s="550" t="s">
        <v>84</v>
      </c>
      <c r="E6" s="544" t="s">
        <v>781</v>
      </c>
      <c r="F6" s="546" t="s">
        <v>782</v>
      </c>
      <c r="G6" s="556" t="s">
        <v>812</v>
      </c>
      <c r="H6" s="557"/>
      <c r="I6" s="554" t="s">
        <v>813</v>
      </c>
    </row>
    <row r="7" spans="1:11" ht="24.75" customHeight="1" x14ac:dyDescent="0.25">
      <c r="B7" s="543"/>
      <c r="C7" s="553"/>
      <c r="D7" s="551"/>
      <c r="E7" s="545"/>
      <c r="F7" s="547"/>
      <c r="G7" s="230" t="s">
        <v>67</v>
      </c>
      <c r="H7" s="298" t="s">
        <v>46</v>
      </c>
      <c r="I7" s="555"/>
    </row>
    <row r="8" spans="1:11" ht="16.5" customHeight="1" thickBot="1" x14ac:dyDescent="0.3">
      <c r="A8" s="64"/>
      <c r="B8" s="269">
        <v>1</v>
      </c>
      <c r="C8" s="186">
        <v>2</v>
      </c>
      <c r="D8" s="270">
        <v>3</v>
      </c>
      <c r="E8" s="185">
        <v>4</v>
      </c>
      <c r="F8" s="270">
        <v>5</v>
      </c>
      <c r="G8" s="165">
        <v>6</v>
      </c>
      <c r="H8" s="299">
        <v>7</v>
      </c>
      <c r="I8" s="166">
        <v>8</v>
      </c>
    </row>
    <row r="9" spans="1:11" ht="20.100000000000001" customHeight="1" x14ac:dyDescent="0.25">
      <c r="A9" s="64"/>
      <c r="B9" s="537"/>
      <c r="C9" s="291" t="s">
        <v>576</v>
      </c>
      <c r="D9" s="538">
        <v>1001</v>
      </c>
      <c r="E9" s="539">
        <f>+E11+E14+E17+E18+E19+E20+E21</f>
        <v>347298</v>
      </c>
      <c r="F9" s="540">
        <f t="shared" ref="F9:H9" si="0">+F11+F14+F17+F18+F19+F20+F21</f>
        <v>402231</v>
      </c>
      <c r="G9" s="548">
        <f t="shared" si="0"/>
        <v>402231</v>
      </c>
      <c r="H9" s="549">
        <f t="shared" si="0"/>
        <v>390713</v>
      </c>
      <c r="I9" s="511">
        <f>IFERROR(H9/G9,"  ")</f>
        <v>0.97136471331150509</v>
      </c>
    </row>
    <row r="10" spans="1:11" ht="13.5" customHeight="1" x14ac:dyDescent="0.25">
      <c r="A10" s="64"/>
      <c r="B10" s="523"/>
      <c r="C10" s="292" t="s">
        <v>577</v>
      </c>
      <c r="D10" s="524"/>
      <c r="E10" s="526"/>
      <c r="F10" s="528"/>
      <c r="G10" s="508"/>
      <c r="H10" s="510"/>
      <c r="I10" s="512" t="str">
        <f>IFERROR(H10/G10,"  ")</f>
        <v xml:space="preserve">  </v>
      </c>
    </row>
    <row r="11" spans="1:11" ht="20.100000000000001" customHeight="1" x14ac:dyDescent="0.25">
      <c r="A11" s="64"/>
      <c r="B11" s="271">
        <v>60</v>
      </c>
      <c r="C11" s="176" t="s">
        <v>578</v>
      </c>
      <c r="D11" s="272">
        <v>1002</v>
      </c>
      <c r="E11" s="371">
        <f>+E12+E13</f>
        <v>2449</v>
      </c>
      <c r="F11" s="378">
        <f t="shared" ref="F11:H11" si="1">+F12+F13</f>
        <v>2600</v>
      </c>
      <c r="G11" s="383">
        <f t="shared" si="1"/>
        <v>2600</v>
      </c>
      <c r="H11" s="384">
        <f t="shared" si="1"/>
        <v>1779</v>
      </c>
      <c r="I11" s="177">
        <f>+H11/G11</f>
        <v>0.6842307692307692</v>
      </c>
    </row>
    <row r="12" spans="1:11" ht="20.100000000000001" customHeight="1" x14ac:dyDescent="0.25">
      <c r="A12" s="64"/>
      <c r="B12" s="271" t="s">
        <v>579</v>
      </c>
      <c r="C12" s="176" t="s">
        <v>580</v>
      </c>
      <c r="D12" s="272">
        <v>1003</v>
      </c>
      <c r="E12" s="371">
        <v>2449</v>
      </c>
      <c r="F12" s="379">
        <v>2600</v>
      </c>
      <c r="G12" s="383">
        <v>2600</v>
      </c>
      <c r="H12" s="372">
        <v>1779</v>
      </c>
      <c r="I12" s="177">
        <f t="shared" ref="I12:I21" si="2">+H12/G12</f>
        <v>0.6842307692307692</v>
      </c>
    </row>
    <row r="13" spans="1:11" ht="20.100000000000001" customHeight="1" x14ac:dyDescent="0.25">
      <c r="A13" s="64"/>
      <c r="B13" s="271" t="s">
        <v>581</v>
      </c>
      <c r="C13" s="176" t="s">
        <v>582</v>
      </c>
      <c r="D13" s="272">
        <v>1004</v>
      </c>
      <c r="E13" s="371"/>
      <c r="F13" s="379"/>
      <c r="G13" s="383"/>
      <c r="H13" s="372"/>
      <c r="I13" s="177"/>
    </row>
    <row r="14" spans="1:11" ht="20.100000000000001" customHeight="1" x14ac:dyDescent="0.25">
      <c r="A14" s="64"/>
      <c r="B14" s="271">
        <v>61</v>
      </c>
      <c r="C14" s="176" t="s">
        <v>583</v>
      </c>
      <c r="D14" s="272">
        <v>1005</v>
      </c>
      <c r="E14" s="371">
        <f>+E15+E16</f>
        <v>344849</v>
      </c>
      <c r="F14" s="378">
        <f t="shared" ref="F14:H14" si="3">+F15+F16</f>
        <v>391753</v>
      </c>
      <c r="G14" s="383">
        <f t="shared" si="3"/>
        <v>391753</v>
      </c>
      <c r="H14" s="384">
        <f t="shared" si="3"/>
        <v>387683</v>
      </c>
      <c r="I14" s="177">
        <f t="shared" si="2"/>
        <v>0.98961080068308349</v>
      </c>
    </row>
    <row r="15" spans="1:11" ht="20.100000000000001" customHeight="1" x14ac:dyDescent="0.25">
      <c r="A15" s="64"/>
      <c r="B15" s="271" t="s">
        <v>584</v>
      </c>
      <c r="C15" s="176" t="s">
        <v>585</v>
      </c>
      <c r="D15" s="272">
        <v>1006</v>
      </c>
      <c r="E15" s="371">
        <v>344849</v>
      </c>
      <c r="F15" s="379">
        <v>391753</v>
      </c>
      <c r="G15" s="383">
        <v>391753</v>
      </c>
      <c r="H15" s="372">
        <v>387683</v>
      </c>
      <c r="I15" s="177">
        <f t="shared" si="2"/>
        <v>0.98961080068308349</v>
      </c>
    </row>
    <row r="16" spans="1:11" ht="20.100000000000001" customHeight="1" x14ac:dyDescent="0.25">
      <c r="A16" s="64"/>
      <c r="B16" s="271" t="s">
        <v>586</v>
      </c>
      <c r="C16" s="176" t="s">
        <v>587</v>
      </c>
      <c r="D16" s="272">
        <v>1007</v>
      </c>
      <c r="E16" s="371"/>
      <c r="F16" s="379"/>
      <c r="G16" s="383"/>
      <c r="H16" s="372"/>
      <c r="I16" s="177"/>
    </row>
    <row r="17" spans="1:9" ht="20.100000000000001" customHeight="1" x14ac:dyDescent="0.25">
      <c r="A17" s="64"/>
      <c r="B17" s="271">
        <v>62</v>
      </c>
      <c r="C17" s="176" t="s">
        <v>588</v>
      </c>
      <c r="D17" s="272">
        <v>1008</v>
      </c>
      <c r="E17" s="371"/>
      <c r="F17" s="379"/>
      <c r="G17" s="383"/>
      <c r="H17" s="372"/>
      <c r="I17" s="177"/>
    </row>
    <row r="18" spans="1:9" ht="20.100000000000001" customHeight="1" x14ac:dyDescent="0.25">
      <c r="A18" s="64"/>
      <c r="B18" s="271">
        <v>630</v>
      </c>
      <c r="C18" s="176" t="s">
        <v>589</v>
      </c>
      <c r="D18" s="272">
        <v>1009</v>
      </c>
      <c r="E18" s="371"/>
      <c r="F18" s="379"/>
      <c r="G18" s="383"/>
      <c r="H18" s="372"/>
      <c r="I18" s="177"/>
    </row>
    <row r="19" spans="1:9" ht="20.100000000000001" customHeight="1" x14ac:dyDescent="0.25">
      <c r="A19" s="64"/>
      <c r="B19" s="271">
        <v>631</v>
      </c>
      <c r="C19" s="176" t="s">
        <v>590</v>
      </c>
      <c r="D19" s="272">
        <v>1010</v>
      </c>
      <c r="E19" s="371"/>
      <c r="F19" s="379"/>
      <c r="G19" s="383"/>
      <c r="H19" s="372"/>
      <c r="I19" s="177"/>
    </row>
    <row r="20" spans="1:9" ht="20.100000000000001" customHeight="1" x14ac:dyDescent="0.25">
      <c r="A20" s="64"/>
      <c r="B20" s="271" t="s">
        <v>591</v>
      </c>
      <c r="C20" s="176" t="s">
        <v>592</v>
      </c>
      <c r="D20" s="272">
        <v>1011</v>
      </c>
      <c r="E20" s="371"/>
      <c r="F20" s="379">
        <v>7878</v>
      </c>
      <c r="G20" s="383">
        <v>7878</v>
      </c>
      <c r="H20" s="372">
        <v>0</v>
      </c>
      <c r="I20" s="177">
        <f t="shared" si="2"/>
        <v>0</v>
      </c>
    </row>
    <row r="21" spans="1:9" ht="25.5" customHeight="1" x14ac:dyDescent="0.25">
      <c r="A21" s="64"/>
      <c r="B21" s="271" t="s">
        <v>593</v>
      </c>
      <c r="C21" s="176" t="s">
        <v>594</v>
      </c>
      <c r="D21" s="272">
        <v>1012</v>
      </c>
      <c r="E21" s="371"/>
      <c r="F21" s="379"/>
      <c r="G21" s="383"/>
      <c r="H21" s="372">
        <v>1251</v>
      </c>
      <c r="I21" s="177" t="e">
        <f t="shared" si="2"/>
        <v>#DIV/0!</v>
      </c>
    </row>
    <row r="22" spans="1:9" ht="20.100000000000001" customHeight="1" x14ac:dyDescent="0.25">
      <c r="A22" s="64"/>
      <c r="B22" s="293"/>
      <c r="C22" s="294" t="s">
        <v>595</v>
      </c>
      <c r="D22" s="295">
        <v>1013</v>
      </c>
      <c r="E22" s="373">
        <f>+E23+E24+E25+E29+E30+E31+E32+E33</f>
        <v>331963</v>
      </c>
      <c r="F22" s="380">
        <f t="shared" ref="F22:H22" si="4">+F23+F24+F25+F29+F30+F31+F32+F33</f>
        <v>375028</v>
      </c>
      <c r="G22" s="385">
        <f t="shared" si="4"/>
        <v>375028</v>
      </c>
      <c r="H22" s="386">
        <f t="shared" si="4"/>
        <v>380910</v>
      </c>
      <c r="I22" s="296">
        <f>+H22/G22</f>
        <v>1.0156841622492188</v>
      </c>
    </row>
    <row r="23" spans="1:9" ht="20.100000000000001" customHeight="1" x14ac:dyDescent="0.25">
      <c r="A23" s="64"/>
      <c r="B23" s="271">
        <v>50</v>
      </c>
      <c r="C23" s="176" t="s">
        <v>596</v>
      </c>
      <c r="D23" s="272">
        <v>1014</v>
      </c>
      <c r="E23" s="371">
        <v>1916</v>
      </c>
      <c r="F23" s="379">
        <v>2080</v>
      </c>
      <c r="G23" s="383">
        <v>2080</v>
      </c>
      <c r="H23" s="372">
        <v>1779</v>
      </c>
      <c r="I23" s="177">
        <f t="shared" ref="I23:I29" si="5">+H23/G23</f>
        <v>0.8552884615384615</v>
      </c>
    </row>
    <row r="24" spans="1:9" ht="20.100000000000001" customHeight="1" x14ac:dyDescent="0.25">
      <c r="A24" s="64"/>
      <c r="B24" s="271">
        <v>51</v>
      </c>
      <c r="C24" s="176" t="s">
        <v>597</v>
      </c>
      <c r="D24" s="272">
        <v>1015</v>
      </c>
      <c r="E24" s="371">
        <v>51116</v>
      </c>
      <c r="F24" s="379">
        <v>63452</v>
      </c>
      <c r="G24" s="383">
        <v>63452</v>
      </c>
      <c r="H24" s="372">
        <v>57501</v>
      </c>
      <c r="I24" s="177">
        <f t="shared" si="5"/>
        <v>0.90621257013175316</v>
      </c>
    </row>
    <row r="25" spans="1:9" ht="25.5" customHeight="1" x14ac:dyDescent="0.25">
      <c r="A25" s="64"/>
      <c r="B25" s="271">
        <v>52</v>
      </c>
      <c r="C25" s="176" t="s">
        <v>598</v>
      </c>
      <c r="D25" s="272">
        <v>1016</v>
      </c>
      <c r="E25" s="371">
        <f>+E26+E27+E28</f>
        <v>227533</v>
      </c>
      <c r="F25" s="371">
        <f>+F26+F27+F28</f>
        <v>253816</v>
      </c>
      <c r="G25" s="383">
        <f>+G26+G27+G28</f>
        <v>253816</v>
      </c>
      <c r="H25" s="372">
        <f>+H26+H27+H28</f>
        <v>246155</v>
      </c>
      <c r="I25" s="177">
        <f t="shared" si="5"/>
        <v>0.96981671762221455</v>
      </c>
    </row>
    <row r="26" spans="1:9" ht="20.100000000000001" customHeight="1" x14ac:dyDescent="0.25">
      <c r="A26" s="64"/>
      <c r="B26" s="271">
        <v>520</v>
      </c>
      <c r="C26" s="176" t="s">
        <v>599</v>
      </c>
      <c r="D26" s="272">
        <v>1017</v>
      </c>
      <c r="E26" s="371">
        <v>175853</v>
      </c>
      <c r="F26" s="379">
        <v>204879</v>
      </c>
      <c r="G26" s="383">
        <v>204879</v>
      </c>
      <c r="H26" s="372">
        <v>198637</v>
      </c>
      <c r="I26" s="177">
        <f t="shared" si="5"/>
        <v>0.96953323669092484</v>
      </c>
    </row>
    <row r="27" spans="1:9" ht="20.100000000000001" customHeight="1" x14ac:dyDescent="0.25">
      <c r="A27" s="64"/>
      <c r="B27" s="271">
        <v>521</v>
      </c>
      <c r="C27" s="176" t="s">
        <v>600</v>
      </c>
      <c r="D27" s="272">
        <v>1018</v>
      </c>
      <c r="E27" s="371">
        <v>29280</v>
      </c>
      <c r="F27" s="379">
        <v>33087</v>
      </c>
      <c r="G27" s="383">
        <v>33087</v>
      </c>
      <c r="H27" s="372">
        <v>32080</v>
      </c>
      <c r="I27" s="177">
        <f t="shared" si="5"/>
        <v>0.96956508598543234</v>
      </c>
    </row>
    <row r="28" spans="1:9" ht="20.100000000000001" customHeight="1" x14ac:dyDescent="0.25">
      <c r="A28" s="64"/>
      <c r="B28" s="271" t="s">
        <v>601</v>
      </c>
      <c r="C28" s="176" t="s">
        <v>602</v>
      </c>
      <c r="D28" s="272">
        <v>1019</v>
      </c>
      <c r="E28" s="371">
        <v>22400</v>
      </c>
      <c r="F28" s="379">
        <v>15850</v>
      </c>
      <c r="G28" s="383">
        <v>15850</v>
      </c>
      <c r="H28" s="372">
        <v>15438</v>
      </c>
      <c r="I28" s="177">
        <f t="shared" si="5"/>
        <v>0.97400630914826503</v>
      </c>
    </row>
    <row r="29" spans="1:9" ht="20.100000000000001" customHeight="1" x14ac:dyDescent="0.25">
      <c r="A29" s="64"/>
      <c r="B29" s="271">
        <v>540</v>
      </c>
      <c r="C29" s="176" t="s">
        <v>603</v>
      </c>
      <c r="D29" s="272">
        <v>1020</v>
      </c>
      <c r="E29" s="371">
        <v>21585</v>
      </c>
      <c r="F29" s="379">
        <v>25450</v>
      </c>
      <c r="G29" s="383">
        <v>25450</v>
      </c>
      <c r="H29" s="372">
        <v>33458</v>
      </c>
      <c r="I29" s="177">
        <f t="shared" si="5"/>
        <v>1.314656188605108</v>
      </c>
    </row>
    <row r="30" spans="1:9" ht="25.5" customHeight="1" x14ac:dyDescent="0.25">
      <c r="A30" s="64"/>
      <c r="B30" s="271" t="s">
        <v>604</v>
      </c>
      <c r="C30" s="176" t="s">
        <v>605</v>
      </c>
      <c r="D30" s="272">
        <v>1021</v>
      </c>
      <c r="E30" s="371"/>
      <c r="F30" s="379"/>
      <c r="G30" s="383"/>
      <c r="H30" s="372">
        <v>7500</v>
      </c>
      <c r="I30" s="177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71">
        <v>53</v>
      </c>
      <c r="C31" s="176" t="s">
        <v>606</v>
      </c>
      <c r="D31" s="272">
        <v>1022</v>
      </c>
      <c r="E31" s="371">
        <v>18898</v>
      </c>
      <c r="F31" s="379">
        <v>18620</v>
      </c>
      <c r="G31" s="383">
        <v>18620</v>
      </c>
      <c r="H31" s="372">
        <v>16529</v>
      </c>
      <c r="I31" s="177">
        <f t="shared" ref="I31:I33" si="7">+H31/G31</f>
        <v>0.88770139634801293</v>
      </c>
    </row>
    <row r="32" spans="1:9" ht="20.100000000000001" customHeight="1" x14ac:dyDescent="0.25">
      <c r="A32" s="64"/>
      <c r="B32" s="271" t="s">
        <v>607</v>
      </c>
      <c r="C32" s="176" t="s">
        <v>608</v>
      </c>
      <c r="D32" s="272">
        <v>1023</v>
      </c>
      <c r="E32" s="371">
        <v>2716</v>
      </c>
      <c r="F32" s="379">
        <v>2500</v>
      </c>
      <c r="G32" s="383">
        <v>2500</v>
      </c>
      <c r="H32" s="372">
        <v>10150</v>
      </c>
      <c r="I32" s="177">
        <f t="shared" si="7"/>
        <v>4.0599999999999996</v>
      </c>
    </row>
    <row r="33" spans="1:9" ht="20.100000000000001" customHeight="1" x14ac:dyDescent="0.25">
      <c r="A33" s="64"/>
      <c r="B33" s="271">
        <v>55</v>
      </c>
      <c r="C33" s="176" t="s">
        <v>609</v>
      </c>
      <c r="D33" s="272">
        <v>1024</v>
      </c>
      <c r="E33" s="371">
        <v>8199</v>
      </c>
      <c r="F33" s="379">
        <v>9110</v>
      </c>
      <c r="G33" s="383">
        <v>9110</v>
      </c>
      <c r="H33" s="372">
        <v>7838</v>
      </c>
      <c r="I33" s="177">
        <f t="shared" si="7"/>
        <v>0.8603732162458837</v>
      </c>
    </row>
    <row r="34" spans="1:9" ht="20.100000000000001" customHeight="1" x14ac:dyDescent="0.25">
      <c r="A34" s="64"/>
      <c r="B34" s="293"/>
      <c r="C34" s="294" t="s">
        <v>610</v>
      </c>
      <c r="D34" s="295">
        <v>1025</v>
      </c>
      <c r="E34" s="373">
        <f>+E9-E22</f>
        <v>15335</v>
      </c>
      <c r="F34" s="380">
        <f t="shared" ref="F34:H34" si="8">+F9-F22</f>
        <v>27203</v>
      </c>
      <c r="G34" s="385">
        <f t="shared" si="8"/>
        <v>27203</v>
      </c>
      <c r="H34" s="386">
        <f t="shared" si="8"/>
        <v>9803</v>
      </c>
      <c r="I34" s="387">
        <f>+H34/G34</f>
        <v>0.36036466566187553</v>
      </c>
    </row>
    <row r="35" spans="1:9" ht="20.100000000000001" customHeight="1" x14ac:dyDescent="0.25">
      <c r="A35" s="64"/>
      <c r="B35" s="293"/>
      <c r="C35" s="294" t="s">
        <v>611</v>
      </c>
      <c r="D35" s="295">
        <v>1026</v>
      </c>
      <c r="E35" s="373"/>
      <c r="F35" s="380"/>
      <c r="G35" s="385"/>
      <c r="H35" s="386"/>
      <c r="I35" s="387"/>
    </row>
    <row r="36" spans="1:9" ht="20.100000000000001" customHeight="1" x14ac:dyDescent="0.25">
      <c r="A36" s="64"/>
      <c r="B36" s="523"/>
      <c r="C36" s="297" t="s">
        <v>612</v>
      </c>
      <c r="D36" s="524">
        <v>1027</v>
      </c>
      <c r="E36" s="525">
        <f>+E38+E39+E40+E41</f>
        <v>3938</v>
      </c>
      <c r="F36" s="535">
        <f>+F38+F39+F40+F41</f>
        <v>3958</v>
      </c>
      <c r="G36" s="507">
        <f>+G38+G39+G40+G41</f>
        <v>3958</v>
      </c>
      <c r="H36" s="513">
        <f>+H38+H39+H40+H41</f>
        <v>4735</v>
      </c>
      <c r="I36" s="515">
        <f t="shared" si="6"/>
        <v>1.196311268317332</v>
      </c>
    </row>
    <row r="37" spans="1:9" ht="14.25" customHeight="1" x14ac:dyDescent="0.25">
      <c r="A37" s="64"/>
      <c r="B37" s="523"/>
      <c r="C37" s="292" t="s">
        <v>613</v>
      </c>
      <c r="D37" s="524"/>
      <c r="E37" s="526"/>
      <c r="F37" s="536"/>
      <c r="G37" s="508"/>
      <c r="H37" s="514"/>
      <c r="I37" s="516" t="str">
        <f t="shared" si="6"/>
        <v xml:space="preserve">  </v>
      </c>
    </row>
    <row r="38" spans="1:9" ht="24" customHeight="1" x14ac:dyDescent="0.25">
      <c r="A38" s="64"/>
      <c r="B38" s="271" t="s">
        <v>614</v>
      </c>
      <c r="C38" s="176" t="s">
        <v>615</v>
      </c>
      <c r="D38" s="272">
        <v>1028</v>
      </c>
      <c r="E38" s="371"/>
      <c r="F38" s="379"/>
      <c r="G38" s="383"/>
      <c r="H38" s="372"/>
      <c r="I38" s="177" t="str">
        <f t="shared" si="6"/>
        <v xml:space="preserve">  </v>
      </c>
    </row>
    <row r="39" spans="1:9" ht="20.100000000000001" customHeight="1" x14ac:dyDescent="0.25">
      <c r="A39" s="64"/>
      <c r="B39" s="271">
        <v>662</v>
      </c>
      <c r="C39" s="176" t="s">
        <v>616</v>
      </c>
      <c r="D39" s="272">
        <v>1029</v>
      </c>
      <c r="E39" s="371">
        <v>3938</v>
      </c>
      <c r="F39" s="379">
        <v>3958</v>
      </c>
      <c r="G39" s="383">
        <v>3958</v>
      </c>
      <c r="H39" s="372">
        <v>4735</v>
      </c>
      <c r="I39" s="177">
        <f t="shared" ref="I39:I40" si="9">+H39/G39</f>
        <v>1.196311268317332</v>
      </c>
    </row>
    <row r="40" spans="1:9" ht="20.100000000000001" customHeight="1" x14ac:dyDescent="0.25">
      <c r="A40" s="64"/>
      <c r="B40" s="271" t="s">
        <v>126</v>
      </c>
      <c r="C40" s="176" t="s">
        <v>617</v>
      </c>
      <c r="D40" s="272">
        <v>1030</v>
      </c>
      <c r="E40" s="371"/>
      <c r="F40" s="379"/>
      <c r="G40" s="383"/>
      <c r="H40" s="372"/>
      <c r="I40" s="177" t="e">
        <f t="shared" si="9"/>
        <v>#DIV/0!</v>
      </c>
    </row>
    <row r="41" spans="1:9" ht="20.100000000000001" customHeight="1" x14ac:dyDescent="0.25">
      <c r="A41" s="64"/>
      <c r="B41" s="271" t="s">
        <v>618</v>
      </c>
      <c r="C41" s="176" t="s">
        <v>619</v>
      </c>
      <c r="D41" s="272">
        <v>1031</v>
      </c>
      <c r="E41" s="371"/>
      <c r="F41" s="379"/>
      <c r="G41" s="383"/>
      <c r="H41" s="372"/>
      <c r="I41" s="177" t="str">
        <f t="shared" si="6"/>
        <v xml:space="preserve">  </v>
      </c>
    </row>
    <row r="42" spans="1:9" ht="20.100000000000001" customHeight="1" x14ac:dyDescent="0.25">
      <c r="A42" s="64"/>
      <c r="B42" s="523"/>
      <c r="C42" s="297" t="s">
        <v>620</v>
      </c>
      <c r="D42" s="524">
        <v>1032</v>
      </c>
      <c r="E42" s="525">
        <f>+E44+E45+E46+E47</f>
        <v>90</v>
      </c>
      <c r="F42" s="527">
        <f t="shared" ref="F42:H42" si="10">+F44+F45+F46+F47</f>
        <v>100</v>
      </c>
      <c r="G42" s="507">
        <f t="shared" si="10"/>
        <v>100</v>
      </c>
      <c r="H42" s="509">
        <f t="shared" si="10"/>
        <v>47</v>
      </c>
      <c r="I42" s="511">
        <f t="shared" si="6"/>
        <v>0.47</v>
      </c>
    </row>
    <row r="43" spans="1:9" ht="20.100000000000001" customHeight="1" x14ac:dyDescent="0.25">
      <c r="A43" s="64"/>
      <c r="B43" s="523"/>
      <c r="C43" s="292" t="s">
        <v>621</v>
      </c>
      <c r="D43" s="524"/>
      <c r="E43" s="526"/>
      <c r="F43" s="528"/>
      <c r="G43" s="508"/>
      <c r="H43" s="510"/>
      <c r="I43" s="512" t="str">
        <f t="shared" si="6"/>
        <v xml:space="preserve">  </v>
      </c>
    </row>
    <row r="44" spans="1:9" ht="27.75" customHeight="1" x14ac:dyDescent="0.25">
      <c r="A44" s="64"/>
      <c r="B44" s="271" t="s">
        <v>622</v>
      </c>
      <c r="C44" s="176" t="s">
        <v>623</v>
      </c>
      <c r="D44" s="272">
        <v>1033</v>
      </c>
      <c r="E44" s="371"/>
      <c r="F44" s="379"/>
      <c r="G44" s="383"/>
      <c r="H44" s="372"/>
      <c r="I44" s="177" t="str">
        <f t="shared" si="6"/>
        <v xml:space="preserve">  </v>
      </c>
    </row>
    <row r="45" spans="1:9" ht="20.100000000000001" customHeight="1" x14ac:dyDescent="0.25">
      <c r="A45" s="64"/>
      <c r="B45" s="271">
        <v>562</v>
      </c>
      <c r="C45" s="176" t="s">
        <v>624</v>
      </c>
      <c r="D45" s="272">
        <v>1034</v>
      </c>
      <c r="E45" s="371">
        <v>87</v>
      </c>
      <c r="F45" s="379">
        <v>100</v>
      </c>
      <c r="G45" s="383">
        <v>100</v>
      </c>
      <c r="H45" s="372">
        <v>47</v>
      </c>
      <c r="I45" s="177">
        <f t="shared" ref="I45" si="11">+H45/G45</f>
        <v>0.47</v>
      </c>
    </row>
    <row r="46" spans="1:9" ht="20.100000000000001" customHeight="1" x14ac:dyDescent="0.25">
      <c r="A46" s="64"/>
      <c r="B46" s="271" t="s">
        <v>127</v>
      </c>
      <c r="C46" s="176" t="s">
        <v>625</v>
      </c>
      <c r="D46" s="272">
        <v>1035</v>
      </c>
      <c r="E46" s="371">
        <v>3</v>
      </c>
      <c r="F46" s="379"/>
      <c r="G46" s="383"/>
      <c r="H46" s="372"/>
      <c r="I46" s="177" t="str">
        <f t="shared" si="6"/>
        <v xml:space="preserve">  </v>
      </c>
    </row>
    <row r="47" spans="1:9" ht="20.100000000000001" customHeight="1" x14ac:dyDescent="0.25">
      <c r="A47" s="64"/>
      <c r="B47" s="271" t="s">
        <v>626</v>
      </c>
      <c r="C47" s="176" t="s">
        <v>627</v>
      </c>
      <c r="D47" s="272">
        <v>1036</v>
      </c>
      <c r="E47" s="371"/>
      <c r="F47" s="379"/>
      <c r="G47" s="383"/>
      <c r="H47" s="372"/>
      <c r="I47" s="177" t="str">
        <f t="shared" si="6"/>
        <v xml:space="preserve">  </v>
      </c>
    </row>
    <row r="48" spans="1:9" ht="20.100000000000001" customHeight="1" x14ac:dyDescent="0.25">
      <c r="A48" s="64"/>
      <c r="B48" s="271"/>
      <c r="C48" s="169" t="s">
        <v>628</v>
      </c>
      <c r="D48" s="272">
        <v>1037</v>
      </c>
      <c r="E48" s="371">
        <f>+E36-E42</f>
        <v>3848</v>
      </c>
      <c r="F48" s="379">
        <f>+F36-F42</f>
        <v>3858</v>
      </c>
      <c r="G48" s="383">
        <f>+G36-G42</f>
        <v>3858</v>
      </c>
      <c r="H48" s="372">
        <f>+H36-H42</f>
        <v>4688</v>
      </c>
      <c r="I48" s="177">
        <f t="shared" ref="I48" si="12">+H48/G48</f>
        <v>1.215137376879212</v>
      </c>
    </row>
    <row r="49" spans="1:9" ht="20.100000000000001" customHeight="1" x14ac:dyDescent="0.25">
      <c r="A49" s="64"/>
      <c r="B49" s="271"/>
      <c r="C49" s="169" t="s">
        <v>629</v>
      </c>
      <c r="D49" s="272">
        <v>1038</v>
      </c>
      <c r="E49" s="371"/>
      <c r="F49" s="379"/>
      <c r="G49" s="383"/>
      <c r="H49" s="372"/>
      <c r="I49" s="177" t="str">
        <f t="shared" si="6"/>
        <v xml:space="preserve">  </v>
      </c>
    </row>
    <row r="50" spans="1:9" ht="34.5" customHeight="1" x14ac:dyDescent="0.25">
      <c r="A50" s="64"/>
      <c r="B50" s="271" t="s">
        <v>630</v>
      </c>
      <c r="C50" s="169" t="s">
        <v>631</v>
      </c>
      <c r="D50" s="272">
        <v>1039</v>
      </c>
      <c r="E50" s="371">
        <v>1508</v>
      </c>
      <c r="F50" s="379">
        <v>1595</v>
      </c>
      <c r="G50" s="383">
        <v>1595</v>
      </c>
      <c r="H50" s="372"/>
      <c r="I50" s="177">
        <f t="shared" ref="I50:I51" si="13">+H50/G50</f>
        <v>0</v>
      </c>
    </row>
    <row r="51" spans="1:9" ht="35.25" customHeight="1" x14ac:dyDescent="0.25">
      <c r="A51" s="64"/>
      <c r="B51" s="271" t="s">
        <v>632</v>
      </c>
      <c r="C51" s="169" t="s">
        <v>633</v>
      </c>
      <c r="D51" s="272">
        <v>1040</v>
      </c>
      <c r="E51" s="371"/>
      <c r="F51" s="379"/>
      <c r="G51" s="383"/>
      <c r="H51" s="372"/>
      <c r="I51" s="177" t="e">
        <f t="shared" si="13"/>
        <v>#DIV/0!</v>
      </c>
    </row>
    <row r="52" spans="1:9" ht="20.100000000000001" customHeight="1" x14ac:dyDescent="0.25">
      <c r="A52" s="64"/>
      <c r="B52" s="293">
        <v>67</v>
      </c>
      <c r="C52" s="294" t="s">
        <v>634</v>
      </c>
      <c r="D52" s="295">
        <v>1041</v>
      </c>
      <c r="E52" s="373">
        <v>2629</v>
      </c>
      <c r="F52" s="381">
        <v>3259</v>
      </c>
      <c r="G52" s="385">
        <v>3259</v>
      </c>
      <c r="H52" s="374">
        <v>4737</v>
      </c>
      <c r="I52" s="296">
        <f t="shared" si="6"/>
        <v>1.4535133476526543</v>
      </c>
    </row>
    <row r="53" spans="1:9" ht="20.100000000000001" customHeight="1" x14ac:dyDescent="0.25">
      <c r="A53" s="64"/>
      <c r="B53" s="293">
        <v>57</v>
      </c>
      <c r="C53" s="294" t="s">
        <v>635</v>
      </c>
      <c r="D53" s="295">
        <v>1042</v>
      </c>
      <c r="E53" s="373">
        <v>27813</v>
      </c>
      <c r="F53" s="381">
        <v>28000</v>
      </c>
      <c r="G53" s="385">
        <v>28000</v>
      </c>
      <c r="H53" s="374">
        <v>18512</v>
      </c>
      <c r="I53" s="296">
        <f t="shared" si="6"/>
        <v>0.66114285714285714</v>
      </c>
    </row>
    <row r="54" spans="1:9" ht="20.100000000000001" customHeight="1" x14ac:dyDescent="0.25">
      <c r="A54" s="64"/>
      <c r="B54" s="523"/>
      <c r="C54" s="297" t="s">
        <v>636</v>
      </c>
      <c r="D54" s="524">
        <v>1043</v>
      </c>
      <c r="E54" s="525">
        <f>+E9+E36+E50+E52</f>
        <v>355373</v>
      </c>
      <c r="F54" s="527">
        <f t="shared" ref="F54:H54" si="14">+F9+F36+F50+F52</f>
        <v>411043</v>
      </c>
      <c r="G54" s="507">
        <f t="shared" si="14"/>
        <v>411043</v>
      </c>
      <c r="H54" s="509">
        <f t="shared" si="14"/>
        <v>400185</v>
      </c>
      <c r="I54" s="511">
        <f t="shared" si="6"/>
        <v>0.9735842722050978</v>
      </c>
    </row>
    <row r="55" spans="1:9" ht="12" customHeight="1" x14ac:dyDescent="0.25">
      <c r="A55" s="64"/>
      <c r="B55" s="523"/>
      <c r="C55" s="292" t="s">
        <v>637</v>
      </c>
      <c r="D55" s="524"/>
      <c r="E55" s="526"/>
      <c r="F55" s="528"/>
      <c r="G55" s="508"/>
      <c r="H55" s="510"/>
      <c r="I55" s="512" t="str">
        <f t="shared" si="6"/>
        <v xml:space="preserve">  </v>
      </c>
    </row>
    <row r="56" spans="1:9" ht="20.100000000000001" customHeight="1" x14ac:dyDescent="0.25">
      <c r="A56" s="64"/>
      <c r="B56" s="523"/>
      <c r="C56" s="297" t="s">
        <v>638</v>
      </c>
      <c r="D56" s="524">
        <v>1044</v>
      </c>
      <c r="E56" s="525">
        <f>+E22+E42+E51+E53</f>
        <v>359866</v>
      </c>
      <c r="F56" s="527">
        <f t="shared" ref="F56:H56" si="15">+F22+F42+F51+F53</f>
        <v>403128</v>
      </c>
      <c r="G56" s="507">
        <f t="shared" si="15"/>
        <v>403128</v>
      </c>
      <c r="H56" s="509">
        <f t="shared" si="15"/>
        <v>399469</v>
      </c>
      <c r="I56" s="511">
        <f t="shared" si="6"/>
        <v>0.99092347839892048</v>
      </c>
    </row>
    <row r="57" spans="1:9" ht="13.5" customHeight="1" x14ac:dyDescent="0.25">
      <c r="A57" s="64"/>
      <c r="B57" s="523"/>
      <c r="C57" s="292" t="s">
        <v>639</v>
      </c>
      <c r="D57" s="524"/>
      <c r="E57" s="526"/>
      <c r="F57" s="528"/>
      <c r="G57" s="508"/>
      <c r="H57" s="510"/>
      <c r="I57" s="512" t="str">
        <f t="shared" si="6"/>
        <v xml:space="preserve">  </v>
      </c>
    </row>
    <row r="58" spans="1:9" ht="20.100000000000001" customHeight="1" x14ac:dyDescent="0.25">
      <c r="A58" s="64"/>
      <c r="B58" s="271"/>
      <c r="C58" s="169" t="s">
        <v>640</v>
      </c>
      <c r="D58" s="272">
        <v>1045</v>
      </c>
      <c r="E58" s="371"/>
      <c r="F58" s="378">
        <f t="shared" ref="F58:H58" si="16">+F54-F56</f>
        <v>7915</v>
      </c>
      <c r="G58" s="383">
        <f t="shared" si="16"/>
        <v>7915</v>
      </c>
      <c r="H58" s="383">
        <f t="shared" si="16"/>
        <v>716</v>
      </c>
      <c r="I58" s="177">
        <f t="shared" ref="I58" si="17">+H58/G58</f>
        <v>9.0461149715729633E-2</v>
      </c>
    </row>
    <row r="59" spans="1:9" ht="20.100000000000001" customHeight="1" x14ac:dyDescent="0.25">
      <c r="A59" s="64"/>
      <c r="B59" s="271"/>
      <c r="C59" s="169" t="s">
        <v>641</v>
      </c>
      <c r="D59" s="272">
        <v>1046</v>
      </c>
      <c r="E59" s="371">
        <f>+E56-E54</f>
        <v>4493</v>
      </c>
      <c r="F59" s="378"/>
      <c r="G59" s="383"/>
      <c r="H59" s="384"/>
      <c r="I59" s="177" t="str">
        <f t="shared" si="6"/>
        <v xml:space="preserve">  </v>
      </c>
    </row>
    <row r="60" spans="1:9" ht="41.25" customHeight="1" x14ac:dyDescent="0.25">
      <c r="A60" s="64"/>
      <c r="B60" s="271" t="s">
        <v>92</v>
      </c>
      <c r="C60" s="169" t="s">
        <v>642</v>
      </c>
      <c r="D60" s="272">
        <v>1047</v>
      </c>
      <c r="E60" s="371"/>
      <c r="F60" s="379"/>
      <c r="G60" s="383"/>
      <c r="H60" s="372"/>
      <c r="I60" s="177" t="str">
        <f t="shared" si="6"/>
        <v xml:space="preserve">  </v>
      </c>
    </row>
    <row r="61" spans="1:9" ht="45" customHeight="1" x14ac:dyDescent="0.25">
      <c r="A61" s="64"/>
      <c r="B61" s="271" t="s">
        <v>643</v>
      </c>
      <c r="C61" s="169" t="s">
        <v>644</v>
      </c>
      <c r="D61" s="272">
        <v>1048</v>
      </c>
      <c r="E61" s="371"/>
      <c r="F61" s="379"/>
      <c r="G61" s="383"/>
      <c r="H61" s="372"/>
      <c r="I61" s="177" t="str">
        <f t="shared" si="6"/>
        <v xml:space="preserve">  </v>
      </c>
    </row>
    <row r="62" spans="1:9" ht="20.100000000000001" customHeight="1" x14ac:dyDescent="0.25">
      <c r="A62" s="64"/>
      <c r="B62" s="529"/>
      <c r="C62" s="172" t="s">
        <v>645</v>
      </c>
      <c r="D62" s="530">
        <v>1049</v>
      </c>
      <c r="E62" s="531"/>
      <c r="F62" s="533">
        <f t="shared" ref="F62:G62" si="18">+F58-F59+F60-F61</f>
        <v>7915</v>
      </c>
      <c r="G62" s="519">
        <f t="shared" si="18"/>
        <v>7915</v>
      </c>
      <c r="H62" s="519">
        <f t="shared" ref="H62" si="19">+H58-H59+H60-H61</f>
        <v>716</v>
      </c>
      <c r="I62" s="517">
        <f t="shared" si="6"/>
        <v>9.0461149715729633E-2</v>
      </c>
    </row>
    <row r="63" spans="1:9" ht="12.75" customHeight="1" x14ac:dyDescent="0.25">
      <c r="A63" s="64"/>
      <c r="B63" s="529"/>
      <c r="C63" s="173" t="s">
        <v>666</v>
      </c>
      <c r="D63" s="530"/>
      <c r="E63" s="532"/>
      <c r="F63" s="534"/>
      <c r="G63" s="520"/>
      <c r="H63" s="520"/>
      <c r="I63" s="518" t="str">
        <f t="shared" si="6"/>
        <v xml:space="preserve">  </v>
      </c>
    </row>
    <row r="64" spans="1:9" ht="20.100000000000001" customHeight="1" x14ac:dyDescent="0.25">
      <c r="A64" s="64"/>
      <c r="B64" s="529"/>
      <c r="C64" s="172" t="s">
        <v>646</v>
      </c>
      <c r="D64" s="530">
        <v>1050</v>
      </c>
      <c r="E64" s="531">
        <f>+E59-E58+E61-E60</f>
        <v>4493</v>
      </c>
      <c r="F64" s="533"/>
      <c r="G64" s="519"/>
      <c r="H64" s="521"/>
      <c r="I64" s="517" t="str">
        <f t="shared" si="6"/>
        <v xml:space="preserve">  </v>
      </c>
    </row>
    <row r="65" spans="1:9" ht="14.25" customHeight="1" x14ac:dyDescent="0.25">
      <c r="A65" s="64"/>
      <c r="B65" s="529"/>
      <c r="C65" s="173" t="s">
        <v>647</v>
      </c>
      <c r="D65" s="530"/>
      <c r="E65" s="532"/>
      <c r="F65" s="534"/>
      <c r="G65" s="520"/>
      <c r="H65" s="522"/>
      <c r="I65" s="518" t="str">
        <f t="shared" si="6"/>
        <v xml:space="preserve">  </v>
      </c>
    </row>
    <row r="66" spans="1:9" ht="20.100000000000001" customHeight="1" x14ac:dyDescent="0.25">
      <c r="A66" s="64"/>
      <c r="B66" s="271"/>
      <c r="C66" s="169" t="s">
        <v>648</v>
      </c>
      <c r="D66" s="272"/>
      <c r="E66" s="371"/>
      <c r="F66" s="379"/>
      <c r="G66" s="383"/>
      <c r="H66" s="372"/>
      <c r="I66" s="177" t="str">
        <f t="shared" si="6"/>
        <v xml:space="preserve">  </v>
      </c>
    </row>
    <row r="67" spans="1:9" ht="20.100000000000001" customHeight="1" x14ac:dyDescent="0.25">
      <c r="A67" s="64"/>
      <c r="B67" s="271">
        <v>721</v>
      </c>
      <c r="C67" s="176" t="s">
        <v>649</v>
      </c>
      <c r="D67" s="272">
        <v>1051</v>
      </c>
      <c r="E67" s="371">
        <v>60</v>
      </c>
      <c r="F67" s="379">
        <v>85</v>
      </c>
      <c r="G67" s="383">
        <v>85</v>
      </c>
      <c r="H67" s="372"/>
      <c r="I67" s="177">
        <f t="shared" ref="I67" si="20">+H67/G67</f>
        <v>0</v>
      </c>
    </row>
    <row r="68" spans="1:9" ht="20.100000000000001" customHeight="1" x14ac:dyDescent="0.25">
      <c r="A68" s="64"/>
      <c r="B68" s="271" t="s">
        <v>650</v>
      </c>
      <c r="C68" s="176" t="s">
        <v>651</v>
      </c>
      <c r="D68" s="272">
        <v>1052</v>
      </c>
      <c r="E68" s="371"/>
      <c r="F68" s="379"/>
      <c r="G68" s="383"/>
      <c r="H68" s="372"/>
      <c r="I68" s="177" t="str">
        <f t="shared" si="6"/>
        <v xml:space="preserve">  </v>
      </c>
    </row>
    <row r="69" spans="1:9" ht="20.100000000000001" customHeight="1" x14ac:dyDescent="0.25">
      <c r="A69" s="64"/>
      <c r="B69" s="271" t="s">
        <v>652</v>
      </c>
      <c r="C69" s="176" t="s">
        <v>653</v>
      </c>
      <c r="D69" s="272">
        <v>1053</v>
      </c>
      <c r="E69" s="371">
        <v>665</v>
      </c>
      <c r="F69" s="379"/>
      <c r="G69" s="383"/>
      <c r="H69" s="372"/>
      <c r="I69" s="177" t="str">
        <f t="shared" si="6"/>
        <v xml:space="preserve">  </v>
      </c>
    </row>
    <row r="70" spans="1:9" ht="20.100000000000001" customHeight="1" x14ac:dyDescent="0.25">
      <c r="A70" s="64"/>
      <c r="B70" s="271">
        <v>723</v>
      </c>
      <c r="C70" s="169" t="s">
        <v>654</v>
      </c>
      <c r="D70" s="272">
        <v>1054</v>
      </c>
      <c r="E70" s="371"/>
      <c r="F70" s="379"/>
      <c r="G70" s="383"/>
      <c r="H70" s="372"/>
      <c r="I70" s="177" t="str">
        <f t="shared" si="6"/>
        <v xml:space="preserve">  </v>
      </c>
    </row>
    <row r="71" spans="1:9" ht="20.100000000000001" customHeight="1" x14ac:dyDescent="0.25">
      <c r="A71" s="64"/>
      <c r="B71" s="523"/>
      <c r="C71" s="297" t="s">
        <v>655</v>
      </c>
      <c r="D71" s="524">
        <v>1055</v>
      </c>
      <c r="E71" s="525"/>
      <c r="F71" s="527">
        <f t="shared" ref="F71:G71" si="21">+F62-F64-F67-F68+F69-F70</f>
        <v>7830</v>
      </c>
      <c r="G71" s="507">
        <f t="shared" si="21"/>
        <v>7830</v>
      </c>
      <c r="H71" s="507">
        <f t="shared" ref="H71" si="22">+H62-H64-H67-H68+H69-H70</f>
        <v>716</v>
      </c>
      <c r="I71" s="511">
        <f t="shared" si="6"/>
        <v>9.1443167305236273E-2</v>
      </c>
    </row>
    <row r="72" spans="1:9" ht="14.25" customHeight="1" x14ac:dyDescent="0.25">
      <c r="A72" s="64"/>
      <c r="B72" s="523"/>
      <c r="C72" s="292" t="s">
        <v>656</v>
      </c>
      <c r="D72" s="524"/>
      <c r="E72" s="526"/>
      <c r="F72" s="528"/>
      <c r="G72" s="508"/>
      <c r="H72" s="508"/>
      <c r="I72" s="512" t="str">
        <f t="shared" si="6"/>
        <v xml:space="preserve">  </v>
      </c>
    </row>
    <row r="73" spans="1:9" ht="20.100000000000001" customHeight="1" x14ac:dyDescent="0.25">
      <c r="A73" s="64"/>
      <c r="B73" s="523"/>
      <c r="C73" s="297" t="s">
        <v>657</v>
      </c>
      <c r="D73" s="524">
        <v>1056</v>
      </c>
      <c r="E73" s="525">
        <f>+E64-E62+E67+E68-E69+E70</f>
        <v>3888</v>
      </c>
      <c r="F73" s="527"/>
      <c r="G73" s="507"/>
      <c r="H73" s="509"/>
      <c r="I73" s="511" t="str">
        <f t="shared" si="6"/>
        <v xml:space="preserve">  </v>
      </c>
    </row>
    <row r="74" spans="1:9" ht="14.25" customHeight="1" x14ac:dyDescent="0.25">
      <c r="A74" s="64"/>
      <c r="B74" s="523"/>
      <c r="C74" s="292" t="s">
        <v>658</v>
      </c>
      <c r="D74" s="524"/>
      <c r="E74" s="526"/>
      <c r="F74" s="528"/>
      <c r="G74" s="508"/>
      <c r="H74" s="510"/>
      <c r="I74" s="512" t="str">
        <f t="shared" si="6"/>
        <v xml:space="preserve">  </v>
      </c>
    </row>
    <row r="75" spans="1:9" ht="20.100000000000001" customHeight="1" x14ac:dyDescent="0.25">
      <c r="A75" s="64"/>
      <c r="B75" s="271"/>
      <c r="C75" s="176" t="s">
        <v>659</v>
      </c>
      <c r="D75" s="272">
        <v>1057</v>
      </c>
      <c r="E75" s="371"/>
      <c r="F75" s="379"/>
      <c r="G75" s="383"/>
      <c r="H75" s="372"/>
      <c r="I75" s="177" t="str">
        <f t="shared" ref="I75:I81" si="23">IFERROR(H75/G75,"  ")</f>
        <v xml:space="preserve">  </v>
      </c>
    </row>
    <row r="76" spans="1:9" ht="20.100000000000001" customHeight="1" x14ac:dyDescent="0.25">
      <c r="A76" s="64"/>
      <c r="B76" s="271"/>
      <c r="C76" s="176" t="s">
        <v>660</v>
      </c>
      <c r="D76" s="272">
        <v>1058</v>
      </c>
      <c r="E76" s="371"/>
      <c r="F76" s="379"/>
      <c r="G76" s="383"/>
      <c r="H76" s="372"/>
      <c r="I76" s="177" t="str">
        <f t="shared" si="23"/>
        <v xml:space="preserve">  </v>
      </c>
    </row>
    <row r="77" spans="1:9" ht="20.100000000000001" customHeight="1" x14ac:dyDescent="0.25">
      <c r="A77" s="64"/>
      <c r="B77" s="271"/>
      <c r="C77" s="176" t="s">
        <v>661</v>
      </c>
      <c r="D77" s="272">
        <v>1059</v>
      </c>
      <c r="E77" s="371"/>
      <c r="F77" s="379"/>
      <c r="G77" s="383"/>
      <c r="H77" s="372"/>
      <c r="I77" s="177" t="str">
        <f t="shared" si="23"/>
        <v xml:space="preserve">  </v>
      </c>
    </row>
    <row r="78" spans="1:9" ht="20.100000000000001" customHeight="1" x14ac:dyDescent="0.25">
      <c r="A78" s="64"/>
      <c r="B78" s="271"/>
      <c r="C78" s="176" t="s">
        <v>662</v>
      </c>
      <c r="D78" s="272">
        <v>1060</v>
      </c>
      <c r="E78" s="371"/>
      <c r="F78" s="379"/>
      <c r="G78" s="383"/>
      <c r="H78" s="372"/>
      <c r="I78" s="177" t="str">
        <f t="shared" si="23"/>
        <v xml:space="preserve">  </v>
      </c>
    </row>
    <row r="79" spans="1:9" ht="20.100000000000001" customHeight="1" x14ac:dyDescent="0.25">
      <c r="A79" s="64"/>
      <c r="B79" s="271"/>
      <c r="C79" s="176" t="s">
        <v>663</v>
      </c>
      <c r="D79" s="272"/>
      <c r="E79" s="371"/>
      <c r="F79" s="379"/>
      <c r="G79" s="383"/>
      <c r="H79" s="372"/>
      <c r="I79" s="177" t="str">
        <f t="shared" si="23"/>
        <v xml:space="preserve">  </v>
      </c>
    </row>
    <row r="80" spans="1:9" ht="20.100000000000001" customHeight="1" x14ac:dyDescent="0.25">
      <c r="A80" s="64"/>
      <c r="B80" s="271"/>
      <c r="C80" s="176" t="s">
        <v>664</v>
      </c>
      <c r="D80" s="272">
        <v>1061</v>
      </c>
      <c r="E80" s="371"/>
      <c r="F80" s="379"/>
      <c r="G80" s="383"/>
      <c r="H80" s="372"/>
      <c r="I80" s="177" t="str">
        <f t="shared" si="23"/>
        <v xml:space="preserve">  </v>
      </c>
    </row>
    <row r="81" spans="1:9" ht="20.100000000000001" customHeight="1" thickBot="1" x14ac:dyDescent="0.3">
      <c r="A81" s="64"/>
      <c r="B81" s="185"/>
      <c r="C81" s="273" t="s">
        <v>665</v>
      </c>
      <c r="D81" s="270">
        <v>1062</v>
      </c>
      <c r="E81" s="375"/>
      <c r="F81" s="382"/>
      <c r="G81" s="377"/>
      <c r="H81" s="376"/>
      <c r="I81" s="183" t="str">
        <f t="shared" si="23"/>
        <v xml:space="preserve">  </v>
      </c>
    </row>
    <row r="82" spans="1:9" x14ac:dyDescent="0.25">
      <c r="B82" s="41"/>
      <c r="I82" s="8"/>
    </row>
    <row r="83" spans="1:9" x14ac:dyDescent="0.25">
      <c r="B83" s="157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68"/>
      <c r="F97" s="368"/>
      <c r="G97" s="368"/>
      <c r="H97" s="368"/>
    </row>
    <row r="98" spans="5:8" s="8" customFormat="1" x14ac:dyDescent="0.25">
      <c r="E98" s="368"/>
      <c r="F98" s="368"/>
      <c r="G98" s="368"/>
      <c r="H98" s="368"/>
    </row>
    <row r="99" spans="5:8" s="8" customFormat="1" x14ac:dyDescent="0.25">
      <c r="E99" s="368"/>
      <c r="F99" s="368"/>
      <c r="G99" s="368"/>
      <c r="H99" s="368"/>
    </row>
    <row r="100" spans="5:8" s="8" customFormat="1" x14ac:dyDescent="0.25">
      <c r="E100" s="368"/>
      <c r="F100" s="368"/>
      <c r="G100" s="368"/>
      <c r="H100" s="368"/>
    </row>
    <row r="101" spans="5:8" s="8" customFormat="1" x14ac:dyDescent="0.25">
      <c r="E101" s="368"/>
      <c r="F101" s="368"/>
      <c r="G101" s="368"/>
      <c r="H101" s="368"/>
    </row>
    <row r="102" spans="5:8" s="8" customFormat="1" x14ac:dyDescent="0.25">
      <c r="E102" s="368"/>
      <c r="F102" s="368"/>
      <c r="G102" s="368"/>
      <c r="H102" s="368"/>
    </row>
    <row r="103" spans="5:8" s="8" customFormat="1" x14ac:dyDescent="0.25">
      <c r="E103" s="368"/>
      <c r="F103" s="368"/>
      <c r="G103" s="368"/>
      <c r="H103" s="368"/>
    </row>
    <row r="104" spans="5:8" s="8" customFormat="1" x14ac:dyDescent="0.25">
      <c r="E104" s="368"/>
      <c r="F104" s="368"/>
      <c r="G104" s="368"/>
      <c r="H104" s="368"/>
    </row>
    <row r="105" spans="5:8" s="8" customFormat="1" x14ac:dyDescent="0.25">
      <c r="E105" s="368"/>
      <c r="F105" s="368"/>
      <c r="G105" s="368"/>
      <c r="H105" s="368"/>
    </row>
    <row r="106" spans="5:8" s="8" customFormat="1" x14ac:dyDescent="0.25">
      <c r="E106" s="368"/>
      <c r="F106" s="368"/>
      <c r="G106" s="368"/>
      <c r="H106" s="368"/>
    </row>
    <row r="107" spans="5:8" s="8" customFormat="1" x14ac:dyDescent="0.25">
      <c r="E107" s="368"/>
      <c r="F107" s="368"/>
      <c r="G107" s="368"/>
      <c r="H107" s="368"/>
    </row>
    <row r="108" spans="5:8" s="8" customFormat="1" x14ac:dyDescent="0.25">
      <c r="E108" s="368"/>
      <c r="F108" s="368"/>
      <c r="G108" s="368"/>
      <c r="H108" s="368"/>
    </row>
    <row r="109" spans="5:8" s="8" customFormat="1" x14ac:dyDescent="0.25">
      <c r="E109" s="368"/>
      <c r="F109" s="368"/>
      <c r="G109" s="368"/>
      <c r="H109" s="368"/>
    </row>
    <row r="110" spans="5:8" s="8" customFormat="1" x14ac:dyDescent="0.25">
      <c r="E110" s="368"/>
      <c r="F110" s="368"/>
      <c r="G110" s="368"/>
      <c r="H110" s="368"/>
    </row>
    <row r="111" spans="5:8" s="8" customFormat="1" x14ac:dyDescent="0.25">
      <c r="E111" s="368"/>
      <c r="F111" s="368"/>
      <c r="G111" s="368"/>
      <c r="H111" s="368"/>
    </row>
    <row r="112" spans="5:8" s="8" customFormat="1" x14ac:dyDescent="0.25">
      <c r="E112" s="368"/>
      <c r="F112" s="368"/>
      <c r="G112" s="368"/>
      <c r="H112" s="368"/>
    </row>
    <row r="113" spans="5:8" s="8" customFormat="1" x14ac:dyDescent="0.25">
      <c r="E113" s="368"/>
      <c r="F113" s="368"/>
      <c r="G113" s="368"/>
      <c r="H113" s="368"/>
    </row>
    <row r="114" spans="5:8" s="8" customFormat="1" x14ac:dyDescent="0.25">
      <c r="E114" s="368"/>
      <c r="F114" s="368"/>
      <c r="G114" s="368"/>
      <c r="H114" s="368"/>
    </row>
    <row r="115" spans="5:8" s="8" customFormat="1" x14ac:dyDescent="0.25">
      <c r="E115" s="368"/>
      <c r="F115" s="368"/>
      <c r="G115" s="368"/>
      <c r="H115" s="368"/>
    </row>
    <row r="116" spans="5:8" s="8" customFormat="1" x14ac:dyDescent="0.25">
      <c r="E116" s="368"/>
      <c r="F116" s="368"/>
      <c r="G116" s="368"/>
      <c r="H116" s="368"/>
    </row>
    <row r="117" spans="5:8" s="8" customFormat="1" x14ac:dyDescent="0.25">
      <c r="E117" s="368"/>
      <c r="F117" s="368"/>
      <c r="G117" s="368"/>
      <c r="H117" s="368"/>
    </row>
    <row r="118" spans="5:8" s="8" customFormat="1" x14ac:dyDescent="0.25">
      <c r="E118" s="368"/>
      <c r="F118" s="368"/>
      <c r="G118" s="368"/>
      <c r="H118" s="368"/>
    </row>
    <row r="119" spans="5:8" s="8" customFormat="1" x14ac:dyDescent="0.25">
      <c r="E119" s="368"/>
      <c r="F119" s="368"/>
      <c r="G119" s="368"/>
      <c r="H119" s="368"/>
    </row>
    <row r="120" spans="5:8" s="8" customFormat="1" x14ac:dyDescent="0.25">
      <c r="E120" s="368"/>
      <c r="F120" s="368"/>
      <c r="G120" s="368"/>
      <c r="H120" s="368"/>
    </row>
    <row r="121" spans="5:8" s="8" customFormat="1" x14ac:dyDescent="0.25">
      <c r="E121" s="368"/>
      <c r="F121" s="368"/>
      <c r="G121" s="368"/>
      <c r="H121" s="368"/>
    </row>
    <row r="122" spans="5:8" s="8" customFormat="1" x14ac:dyDescent="0.25">
      <c r="E122" s="368"/>
      <c r="F122" s="368"/>
      <c r="G122" s="368"/>
      <c r="H122" s="368"/>
    </row>
    <row r="123" spans="5:8" s="8" customFormat="1" x14ac:dyDescent="0.25">
      <c r="E123" s="368"/>
      <c r="F123" s="368"/>
      <c r="G123" s="368"/>
      <c r="H123" s="368"/>
    </row>
    <row r="124" spans="5:8" s="8" customFormat="1" x14ac:dyDescent="0.25">
      <c r="E124" s="368"/>
      <c r="F124" s="368"/>
      <c r="G124" s="368"/>
      <c r="H124" s="368"/>
    </row>
    <row r="125" spans="5:8" s="8" customFormat="1" x14ac:dyDescent="0.25">
      <c r="E125" s="368"/>
      <c r="F125" s="368"/>
      <c r="G125" s="368"/>
      <c r="H125" s="368"/>
    </row>
    <row r="126" spans="5:8" s="8" customFormat="1" x14ac:dyDescent="0.25">
      <c r="E126" s="368"/>
      <c r="F126" s="368"/>
      <c r="G126" s="368"/>
      <c r="H126" s="368"/>
    </row>
    <row r="127" spans="5:8" s="8" customFormat="1" x14ac:dyDescent="0.25">
      <c r="E127" s="368"/>
      <c r="F127" s="368"/>
      <c r="G127" s="368"/>
      <c r="H127" s="368"/>
    </row>
    <row r="128" spans="5:8" s="8" customFormat="1" x14ac:dyDescent="0.25">
      <c r="E128" s="368"/>
      <c r="F128" s="368"/>
      <c r="G128" s="368"/>
      <c r="H128" s="368"/>
    </row>
    <row r="129" spans="5:8" s="8" customFormat="1" x14ac:dyDescent="0.25">
      <c r="E129" s="368"/>
      <c r="F129" s="368"/>
      <c r="G129" s="368"/>
      <c r="H129" s="368"/>
    </row>
    <row r="130" spans="5:8" s="8" customFormat="1" x14ac:dyDescent="0.25">
      <c r="E130" s="368"/>
      <c r="F130" s="368"/>
      <c r="G130" s="368"/>
      <c r="H130" s="368"/>
    </row>
    <row r="131" spans="5:8" s="8" customFormat="1" x14ac:dyDescent="0.25">
      <c r="E131" s="368"/>
      <c r="F131" s="368"/>
      <c r="G131" s="368"/>
      <c r="H131" s="368"/>
    </row>
    <row r="132" spans="5:8" s="8" customFormat="1" x14ac:dyDescent="0.25">
      <c r="E132" s="368"/>
      <c r="F132" s="368"/>
      <c r="G132" s="368"/>
      <c r="H132" s="368"/>
    </row>
    <row r="133" spans="5:8" s="8" customFormat="1" x14ac:dyDescent="0.25">
      <c r="E133" s="368"/>
      <c r="F133" s="368"/>
      <c r="G133" s="368"/>
      <c r="H133" s="368"/>
    </row>
    <row r="134" spans="5:8" s="8" customFormat="1" x14ac:dyDescent="0.25">
      <c r="E134" s="368"/>
      <c r="F134" s="368"/>
      <c r="G134" s="368"/>
      <c r="H134" s="368"/>
    </row>
    <row r="135" spans="5:8" s="8" customFormat="1" x14ac:dyDescent="0.25">
      <c r="E135" s="368"/>
      <c r="F135" s="368"/>
      <c r="G135" s="368"/>
      <c r="H135" s="368"/>
    </row>
    <row r="136" spans="5:8" s="8" customFormat="1" x14ac:dyDescent="0.25">
      <c r="E136" s="368"/>
      <c r="F136" s="368"/>
      <c r="G136" s="368"/>
      <c r="H136" s="368"/>
    </row>
    <row r="137" spans="5:8" s="8" customFormat="1" x14ac:dyDescent="0.25">
      <c r="E137" s="368"/>
      <c r="F137" s="368"/>
      <c r="G137" s="368"/>
      <c r="H137" s="368"/>
    </row>
    <row r="138" spans="5:8" s="8" customFormat="1" x14ac:dyDescent="0.25">
      <c r="E138" s="368"/>
      <c r="F138" s="368"/>
      <c r="G138" s="368"/>
      <c r="H138" s="368"/>
    </row>
    <row r="139" spans="5:8" s="8" customFormat="1" x14ac:dyDescent="0.25">
      <c r="E139" s="368"/>
      <c r="F139" s="368"/>
      <c r="G139" s="368"/>
      <c r="H139" s="368"/>
    </row>
    <row r="140" spans="5:8" s="8" customFormat="1" x14ac:dyDescent="0.25">
      <c r="E140" s="368"/>
      <c r="F140" s="368"/>
      <c r="G140" s="368"/>
      <c r="H140" s="368"/>
    </row>
    <row r="141" spans="5:8" s="8" customFormat="1" x14ac:dyDescent="0.25">
      <c r="E141" s="368"/>
      <c r="F141" s="368"/>
      <c r="G141" s="368"/>
      <c r="H141" s="368"/>
    </row>
    <row r="142" spans="5:8" s="8" customFormat="1" x14ac:dyDescent="0.25">
      <c r="E142" s="368"/>
      <c r="F142" s="368"/>
      <c r="G142" s="368"/>
      <c r="H142" s="368"/>
    </row>
    <row r="143" spans="5:8" s="8" customFormat="1" x14ac:dyDescent="0.25">
      <c r="E143" s="368"/>
      <c r="F143" s="368"/>
      <c r="G143" s="368"/>
      <c r="H143" s="368"/>
    </row>
    <row r="144" spans="5:8" s="8" customFormat="1" x14ac:dyDescent="0.25">
      <c r="E144" s="368"/>
      <c r="F144" s="368"/>
      <c r="G144" s="368"/>
      <c r="H144" s="368"/>
    </row>
    <row r="145" spans="5:8" s="8" customFormat="1" x14ac:dyDescent="0.25">
      <c r="E145" s="368"/>
      <c r="F145" s="368"/>
      <c r="G145" s="368"/>
      <c r="H145" s="368"/>
    </row>
    <row r="146" spans="5:8" s="8" customFormat="1" x14ac:dyDescent="0.25">
      <c r="E146" s="368"/>
      <c r="F146" s="368"/>
      <c r="G146" s="368"/>
      <c r="H146" s="368"/>
    </row>
    <row r="147" spans="5:8" s="8" customFormat="1" x14ac:dyDescent="0.25">
      <c r="E147" s="368"/>
      <c r="F147" s="368"/>
      <c r="G147" s="368"/>
      <c r="H147" s="368"/>
    </row>
    <row r="148" spans="5:8" s="8" customFormat="1" x14ac:dyDescent="0.25">
      <c r="E148" s="368"/>
      <c r="F148" s="368"/>
      <c r="G148" s="368"/>
      <c r="H148" s="368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workbookViewId="0">
      <selection activeCell="H22" sqref="H22"/>
    </sheetView>
  </sheetViews>
  <sheetFormatPr defaultRowHeight="15.75" x14ac:dyDescent="0.2"/>
  <cols>
    <col min="1" max="1" width="1.5703125" style="157" customWidth="1"/>
    <col min="2" max="2" width="21.7109375" style="157" customWidth="1"/>
    <col min="3" max="3" width="45.7109375" style="157" customWidth="1"/>
    <col min="4" max="4" width="7.5703125" style="157" customWidth="1"/>
    <col min="5" max="8" width="18.28515625" style="50" customWidth="1"/>
    <col min="9" max="9" width="16.5703125" style="157" customWidth="1"/>
    <col min="10" max="256" width="9.140625" style="157"/>
    <col min="257" max="257" width="2.7109375" style="157" customWidth="1"/>
    <col min="258" max="258" width="21.7109375" style="157" customWidth="1"/>
    <col min="259" max="259" width="45.7109375" style="157" customWidth="1"/>
    <col min="260" max="260" width="7.5703125" style="157" customWidth="1"/>
    <col min="261" max="264" width="15.7109375" style="157" customWidth="1"/>
    <col min="265" max="512" width="9.140625" style="157"/>
    <col min="513" max="513" width="2.7109375" style="157" customWidth="1"/>
    <col min="514" max="514" width="21.7109375" style="157" customWidth="1"/>
    <col min="515" max="515" width="45.7109375" style="157" customWidth="1"/>
    <col min="516" max="516" width="7.5703125" style="157" customWidth="1"/>
    <col min="517" max="520" width="15.7109375" style="157" customWidth="1"/>
    <col min="521" max="768" width="9.140625" style="157"/>
    <col min="769" max="769" width="2.7109375" style="157" customWidth="1"/>
    <col min="770" max="770" width="21.7109375" style="157" customWidth="1"/>
    <col min="771" max="771" width="45.7109375" style="157" customWidth="1"/>
    <col min="772" max="772" width="7.5703125" style="157" customWidth="1"/>
    <col min="773" max="776" width="15.7109375" style="157" customWidth="1"/>
    <col min="777" max="1024" width="9.140625" style="157"/>
    <col min="1025" max="1025" width="2.7109375" style="157" customWidth="1"/>
    <col min="1026" max="1026" width="21.7109375" style="157" customWidth="1"/>
    <col min="1027" max="1027" width="45.7109375" style="157" customWidth="1"/>
    <col min="1028" max="1028" width="7.5703125" style="157" customWidth="1"/>
    <col min="1029" max="1032" width="15.7109375" style="157" customWidth="1"/>
    <col min="1033" max="1280" width="9.140625" style="157"/>
    <col min="1281" max="1281" width="2.7109375" style="157" customWidth="1"/>
    <col min="1282" max="1282" width="21.7109375" style="157" customWidth="1"/>
    <col min="1283" max="1283" width="45.7109375" style="157" customWidth="1"/>
    <col min="1284" max="1284" width="7.5703125" style="157" customWidth="1"/>
    <col min="1285" max="1288" width="15.7109375" style="157" customWidth="1"/>
    <col min="1289" max="1536" width="9.140625" style="157"/>
    <col min="1537" max="1537" width="2.7109375" style="157" customWidth="1"/>
    <col min="1538" max="1538" width="21.7109375" style="157" customWidth="1"/>
    <col min="1539" max="1539" width="45.7109375" style="157" customWidth="1"/>
    <col min="1540" max="1540" width="7.5703125" style="157" customWidth="1"/>
    <col min="1541" max="1544" width="15.7109375" style="157" customWidth="1"/>
    <col min="1545" max="1792" width="9.140625" style="157"/>
    <col min="1793" max="1793" width="2.7109375" style="157" customWidth="1"/>
    <col min="1794" max="1794" width="21.7109375" style="157" customWidth="1"/>
    <col min="1795" max="1795" width="45.7109375" style="157" customWidth="1"/>
    <col min="1796" max="1796" width="7.5703125" style="157" customWidth="1"/>
    <col min="1797" max="1800" width="15.7109375" style="157" customWidth="1"/>
    <col min="1801" max="2048" width="9.140625" style="157"/>
    <col min="2049" max="2049" width="2.7109375" style="157" customWidth="1"/>
    <col min="2050" max="2050" width="21.7109375" style="157" customWidth="1"/>
    <col min="2051" max="2051" width="45.7109375" style="157" customWidth="1"/>
    <col min="2052" max="2052" width="7.5703125" style="157" customWidth="1"/>
    <col min="2053" max="2056" width="15.7109375" style="157" customWidth="1"/>
    <col min="2057" max="2304" width="9.140625" style="157"/>
    <col min="2305" max="2305" width="2.7109375" style="157" customWidth="1"/>
    <col min="2306" max="2306" width="21.7109375" style="157" customWidth="1"/>
    <col min="2307" max="2307" width="45.7109375" style="157" customWidth="1"/>
    <col min="2308" max="2308" width="7.5703125" style="157" customWidth="1"/>
    <col min="2309" max="2312" width="15.7109375" style="157" customWidth="1"/>
    <col min="2313" max="2560" width="9.140625" style="157"/>
    <col min="2561" max="2561" width="2.7109375" style="157" customWidth="1"/>
    <col min="2562" max="2562" width="21.7109375" style="157" customWidth="1"/>
    <col min="2563" max="2563" width="45.7109375" style="157" customWidth="1"/>
    <col min="2564" max="2564" width="7.5703125" style="157" customWidth="1"/>
    <col min="2565" max="2568" width="15.7109375" style="157" customWidth="1"/>
    <col min="2569" max="2816" width="9.140625" style="157"/>
    <col min="2817" max="2817" width="2.7109375" style="157" customWidth="1"/>
    <col min="2818" max="2818" width="21.7109375" style="157" customWidth="1"/>
    <col min="2819" max="2819" width="45.7109375" style="157" customWidth="1"/>
    <col min="2820" max="2820" width="7.5703125" style="157" customWidth="1"/>
    <col min="2821" max="2824" width="15.7109375" style="157" customWidth="1"/>
    <col min="2825" max="3072" width="9.140625" style="157"/>
    <col min="3073" max="3073" width="2.7109375" style="157" customWidth="1"/>
    <col min="3074" max="3074" width="21.7109375" style="157" customWidth="1"/>
    <col min="3075" max="3075" width="45.7109375" style="157" customWidth="1"/>
    <col min="3076" max="3076" width="7.5703125" style="157" customWidth="1"/>
    <col min="3077" max="3080" width="15.7109375" style="157" customWidth="1"/>
    <col min="3081" max="3328" width="9.140625" style="157"/>
    <col min="3329" max="3329" width="2.7109375" style="157" customWidth="1"/>
    <col min="3330" max="3330" width="21.7109375" style="157" customWidth="1"/>
    <col min="3331" max="3331" width="45.7109375" style="157" customWidth="1"/>
    <col min="3332" max="3332" width="7.5703125" style="157" customWidth="1"/>
    <col min="3333" max="3336" width="15.7109375" style="157" customWidth="1"/>
    <col min="3337" max="3584" width="9.140625" style="157"/>
    <col min="3585" max="3585" width="2.7109375" style="157" customWidth="1"/>
    <col min="3586" max="3586" width="21.7109375" style="157" customWidth="1"/>
    <col min="3587" max="3587" width="45.7109375" style="157" customWidth="1"/>
    <col min="3588" max="3588" width="7.5703125" style="157" customWidth="1"/>
    <col min="3589" max="3592" width="15.7109375" style="157" customWidth="1"/>
    <col min="3593" max="3840" width="9.140625" style="157"/>
    <col min="3841" max="3841" width="2.7109375" style="157" customWidth="1"/>
    <col min="3842" max="3842" width="21.7109375" style="157" customWidth="1"/>
    <col min="3843" max="3843" width="45.7109375" style="157" customWidth="1"/>
    <col min="3844" max="3844" width="7.5703125" style="157" customWidth="1"/>
    <col min="3845" max="3848" width="15.7109375" style="157" customWidth="1"/>
    <col min="3849" max="4096" width="9.140625" style="157"/>
    <col min="4097" max="4097" width="2.7109375" style="157" customWidth="1"/>
    <col min="4098" max="4098" width="21.7109375" style="157" customWidth="1"/>
    <col min="4099" max="4099" width="45.7109375" style="157" customWidth="1"/>
    <col min="4100" max="4100" width="7.5703125" style="157" customWidth="1"/>
    <col min="4101" max="4104" width="15.7109375" style="157" customWidth="1"/>
    <col min="4105" max="4352" width="9.140625" style="157"/>
    <col min="4353" max="4353" width="2.7109375" style="157" customWidth="1"/>
    <col min="4354" max="4354" width="21.7109375" style="157" customWidth="1"/>
    <col min="4355" max="4355" width="45.7109375" style="157" customWidth="1"/>
    <col min="4356" max="4356" width="7.5703125" style="157" customWidth="1"/>
    <col min="4357" max="4360" width="15.7109375" style="157" customWidth="1"/>
    <col min="4361" max="4608" width="9.140625" style="157"/>
    <col min="4609" max="4609" width="2.7109375" style="157" customWidth="1"/>
    <col min="4610" max="4610" width="21.7109375" style="157" customWidth="1"/>
    <col min="4611" max="4611" width="45.7109375" style="157" customWidth="1"/>
    <col min="4612" max="4612" width="7.5703125" style="157" customWidth="1"/>
    <col min="4613" max="4616" width="15.7109375" style="157" customWidth="1"/>
    <col min="4617" max="4864" width="9.140625" style="157"/>
    <col min="4865" max="4865" width="2.7109375" style="157" customWidth="1"/>
    <col min="4866" max="4866" width="21.7109375" style="157" customWidth="1"/>
    <col min="4867" max="4867" width="45.7109375" style="157" customWidth="1"/>
    <col min="4868" max="4868" width="7.5703125" style="157" customWidth="1"/>
    <col min="4869" max="4872" width="15.7109375" style="157" customWidth="1"/>
    <col min="4873" max="5120" width="9.140625" style="157"/>
    <col min="5121" max="5121" width="2.7109375" style="157" customWidth="1"/>
    <col min="5122" max="5122" width="21.7109375" style="157" customWidth="1"/>
    <col min="5123" max="5123" width="45.7109375" style="157" customWidth="1"/>
    <col min="5124" max="5124" width="7.5703125" style="157" customWidth="1"/>
    <col min="5125" max="5128" width="15.7109375" style="157" customWidth="1"/>
    <col min="5129" max="5376" width="9.140625" style="157"/>
    <col min="5377" max="5377" width="2.7109375" style="157" customWidth="1"/>
    <col min="5378" max="5378" width="21.7109375" style="157" customWidth="1"/>
    <col min="5379" max="5379" width="45.7109375" style="157" customWidth="1"/>
    <col min="5380" max="5380" width="7.5703125" style="157" customWidth="1"/>
    <col min="5381" max="5384" width="15.7109375" style="157" customWidth="1"/>
    <col min="5385" max="5632" width="9.140625" style="157"/>
    <col min="5633" max="5633" width="2.7109375" style="157" customWidth="1"/>
    <col min="5634" max="5634" width="21.7109375" style="157" customWidth="1"/>
    <col min="5635" max="5635" width="45.7109375" style="157" customWidth="1"/>
    <col min="5636" max="5636" width="7.5703125" style="157" customWidth="1"/>
    <col min="5637" max="5640" width="15.7109375" style="157" customWidth="1"/>
    <col min="5641" max="5888" width="9.140625" style="157"/>
    <col min="5889" max="5889" width="2.7109375" style="157" customWidth="1"/>
    <col min="5890" max="5890" width="21.7109375" style="157" customWidth="1"/>
    <col min="5891" max="5891" width="45.7109375" style="157" customWidth="1"/>
    <col min="5892" max="5892" width="7.5703125" style="157" customWidth="1"/>
    <col min="5893" max="5896" width="15.7109375" style="157" customWidth="1"/>
    <col min="5897" max="6144" width="9.140625" style="157"/>
    <col min="6145" max="6145" width="2.7109375" style="157" customWidth="1"/>
    <col min="6146" max="6146" width="21.7109375" style="157" customWidth="1"/>
    <col min="6147" max="6147" width="45.7109375" style="157" customWidth="1"/>
    <col min="6148" max="6148" width="7.5703125" style="157" customWidth="1"/>
    <col min="6149" max="6152" width="15.7109375" style="157" customWidth="1"/>
    <col min="6153" max="6400" width="9.140625" style="157"/>
    <col min="6401" max="6401" width="2.7109375" style="157" customWidth="1"/>
    <col min="6402" max="6402" width="21.7109375" style="157" customWidth="1"/>
    <col min="6403" max="6403" width="45.7109375" style="157" customWidth="1"/>
    <col min="6404" max="6404" width="7.5703125" style="157" customWidth="1"/>
    <col min="6405" max="6408" width="15.7109375" style="157" customWidth="1"/>
    <col min="6409" max="6656" width="9.140625" style="157"/>
    <col min="6657" max="6657" width="2.7109375" style="157" customWidth="1"/>
    <col min="6658" max="6658" width="21.7109375" style="157" customWidth="1"/>
    <col min="6659" max="6659" width="45.7109375" style="157" customWidth="1"/>
    <col min="6660" max="6660" width="7.5703125" style="157" customWidth="1"/>
    <col min="6661" max="6664" width="15.7109375" style="157" customWidth="1"/>
    <col min="6665" max="6912" width="9.140625" style="157"/>
    <col min="6913" max="6913" width="2.7109375" style="157" customWidth="1"/>
    <col min="6914" max="6914" width="21.7109375" style="157" customWidth="1"/>
    <col min="6915" max="6915" width="45.7109375" style="157" customWidth="1"/>
    <col min="6916" max="6916" width="7.5703125" style="157" customWidth="1"/>
    <col min="6917" max="6920" width="15.7109375" style="157" customWidth="1"/>
    <col min="6921" max="7168" width="9.140625" style="157"/>
    <col min="7169" max="7169" width="2.7109375" style="157" customWidth="1"/>
    <col min="7170" max="7170" width="21.7109375" style="157" customWidth="1"/>
    <col min="7171" max="7171" width="45.7109375" style="157" customWidth="1"/>
    <col min="7172" max="7172" width="7.5703125" style="157" customWidth="1"/>
    <col min="7173" max="7176" width="15.7109375" style="157" customWidth="1"/>
    <col min="7177" max="7424" width="9.140625" style="157"/>
    <col min="7425" max="7425" width="2.7109375" style="157" customWidth="1"/>
    <col min="7426" max="7426" width="21.7109375" style="157" customWidth="1"/>
    <col min="7427" max="7427" width="45.7109375" style="157" customWidth="1"/>
    <col min="7428" max="7428" width="7.5703125" style="157" customWidth="1"/>
    <col min="7429" max="7432" width="15.7109375" style="157" customWidth="1"/>
    <col min="7433" max="7680" width="9.140625" style="157"/>
    <col min="7681" max="7681" width="2.7109375" style="157" customWidth="1"/>
    <col min="7682" max="7682" width="21.7109375" style="157" customWidth="1"/>
    <col min="7683" max="7683" width="45.7109375" style="157" customWidth="1"/>
    <col min="7684" max="7684" width="7.5703125" style="157" customWidth="1"/>
    <col min="7685" max="7688" width="15.7109375" style="157" customWidth="1"/>
    <col min="7689" max="7936" width="9.140625" style="157"/>
    <col min="7937" max="7937" width="2.7109375" style="157" customWidth="1"/>
    <col min="7938" max="7938" width="21.7109375" style="157" customWidth="1"/>
    <col min="7939" max="7939" width="45.7109375" style="157" customWidth="1"/>
    <col min="7940" max="7940" width="7.5703125" style="157" customWidth="1"/>
    <col min="7941" max="7944" width="15.7109375" style="157" customWidth="1"/>
    <col min="7945" max="8192" width="9.140625" style="157"/>
    <col min="8193" max="8193" width="2.7109375" style="157" customWidth="1"/>
    <col min="8194" max="8194" width="21.7109375" style="157" customWidth="1"/>
    <col min="8195" max="8195" width="45.7109375" style="157" customWidth="1"/>
    <col min="8196" max="8196" width="7.5703125" style="157" customWidth="1"/>
    <col min="8197" max="8200" width="15.7109375" style="157" customWidth="1"/>
    <col min="8201" max="8448" width="9.140625" style="157"/>
    <col min="8449" max="8449" width="2.7109375" style="157" customWidth="1"/>
    <col min="8450" max="8450" width="21.7109375" style="157" customWidth="1"/>
    <col min="8451" max="8451" width="45.7109375" style="157" customWidth="1"/>
    <col min="8452" max="8452" width="7.5703125" style="157" customWidth="1"/>
    <col min="8453" max="8456" width="15.7109375" style="157" customWidth="1"/>
    <col min="8457" max="8704" width="9.140625" style="157"/>
    <col min="8705" max="8705" width="2.7109375" style="157" customWidth="1"/>
    <col min="8706" max="8706" width="21.7109375" style="157" customWidth="1"/>
    <col min="8707" max="8707" width="45.7109375" style="157" customWidth="1"/>
    <col min="8708" max="8708" width="7.5703125" style="157" customWidth="1"/>
    <col min="8709" max="8712" width="15.7109375" style="157" customWidth="1"/>
    <col min="8713" max="8960" width="9.140625" style="157"/>
    <col min="8961" max="8961" width="2.7109375" style="157" customWidth="1"/>
    <col min="8962" max="8962" width="21.7109375" style="157" customWidth="1"/>
    <col min="8963" max="8963" width="45.7109375" style="157" customWidth="1"/>
    <col min="8964" max="8964" width="7.5703125" style="157" customWidth="1"/>
    <col min="8965" max="8968" width="15.7109375" style="157" customWidth="1"/>
    <col min="8969" max="9216" width="9.140625" style="157"/>
    <col min="9217" max="9217" width="2.7109375" style="157" customWidth="1"/>
    <col min="9218" max="9218" width="21.7109375" style="157" customWidth="1"/>
    <col min="9219" max="9219" width="45.7109375" style="157" customWidth="1"/>
    <col min="9220" max="9220" width="7.5703125" style="157" customWidth="1"/>
    <col min="9221" max="9224" width="15.7109375" style="157" customWidth="1"/>
    <col min="9225" max="9472" width="9.140625" style="157"/>
    <col min="9473" max="9473" width="2.7109375" style="157" customWidth="1"/>
    <col min="9474" max="9474" width="21.7109375" style="157" customWidth="1"/>
    <col min="9475" max="9475" width="45.7109375" style="157" customWidth="1"/>
    <col min="9476" max="9476" width="7.5703125" style="157" customWidth="1"/>
    <col min="9477" max="9480" width="15.7109375" style="157" customWidth="1"/>
    <col min="9481" max="9728" width="9.140625" style="157"/>
    <col min="9729" max="9729" width="2.7109375" style="157" customWidth="1"/>
    <col min="9730" max="9730" width="21.7109375" style="157" customWidth="1"/>
    <col min="9731" max="9731" width="45.7109375" style="157" customWidth="1"/>
    <col min="9732" max="9732" width="7.5703125" style="157" customWidth="1"/>
    <col min="9733" max="9736" width="15.7109375" style="157" customWidth="1"/>
    <col min="9737" max="9984" width="9.140625" style="157"/>
    <col min="9985" max="9985" width="2.7109375" style="157" customWidth="1"/>
    <col min="9986" max="9986" width="21.7109375" style="157" customWidth="1"/>
    <col min="9987" max="9987" width="45.7109375" style="157" customWidth="1"/>
    <col min="9988" max="9988" width="7.5703125" style="157" customWidth="1"/>
    <col min="9989" max="9992" width="15.7109375" style="157" customWidth="1"/>
    <col min="9993" max="10240" width="9.140625" style="157"/>
    <col min="10241" max="10241" width="2.7109375" style="157" customWidth="1"/>
    <col min="10242" max="10242" width="21.7109375" style="157" customWidth="1"/>
    <col min="10243" max="10243" width="45.7109375" style="157" customWidth="1"/>
    <col min="10244" max="10244" width="7.5703125" style="157" customWidth="1"/>
    <col min="10245" max="10248" width="15.7109375" style="157" customWidth="1"/>
    <col min="10249" max="10496" width="9.140625" style="157"/>
    <col min="10497" max="10497" width="2.7109375" style="157" customWidth="1"/>
    <col min="10498" max="10498" width="21.7109375" style="157" customWidth="1"/>
    <col min="10499" max="10499" width="45.7109375" style="157" customWidth="1"/>
    <col min="10500" max="10500" width="7.5703125" style="157" customWidth="1"/>
    <col min="10501" max="10504" width="15.7109375" style="157" customWidth="1"/>
    <col min="10505" max="10752" width="9.140625" style="157"/>
    <col min="10753" max="10753" width="2.7109375" style="157" customWidth="1"/>
    <col min="10754" max="10754" width="21.7109375" style="157" customWidth="1"/>
    <col min="10755" max="10755" width="45.7109375" style="157" customWidth="1"/>
    <col min="10756" max="10756" width="7.5703125" style="157" customWidth="1"/>
    <col min="10757" max="10760" width="15.7109375" style="157" customWidth="1"/>
    <col min="10761" max="11008" width="9.140625" style="157"/>
    <col min="11009" max="11009" width="2.7109375" style="157" customWidth="1"/>
    <col min="11010" max="11010" width="21.7109375" style="157" customWidth="1"/>
    <col min="11011" max="11011" width="45.7109375" style="157" customWidth="1"/>
    <col min="11012" max="11012" width="7.5703125" style="157" customWidth="1"/>
    <col min="11013" max="11016" width="15.7109375" style="157" customWidth="1"/>
    <col min="11017" max="11264" width="9.140625" style="157"/>
    <col min="11265" max="11265" width="2.7109375" style="157" customWidth="1"/>
    <col min="11266" max="11266" width="21.7109375" style="157" customWidth="1"/>
    <col min="11267" max="11267" width="45.7109375" style="157" customWidth="1"/>
    <col min="11268" max="11268" width="7.5703125" style="157" customWidth="1"/>
    <col min="11269" max="11272" width="15.7109375" style="157" customWidth="1"/>
    <col min="11273" max="11520" width="9.140625" style="157"/>
    <col min="11521" max="11521" width="2.7109375" style="157" customWidth="1"/>
    <col min="11522" max="11522" width="21.7109375" style="157" customWidth="1"/>
    <col min="11523" max="11523" width="45.7109375" style="157" customWidth="1"/>
    <col min="11524" max="11524" width="7.5703125" style="157" customWidth="1"/>
    <col min="11525" max="11528" width="15.7109375" style="157" customWidth="1"/>
    <col min="11529" max="11776" width="9.140625" style="157"/>
    <col min="11777" max="11777" width="2.7109375" style="157" customWidth="1"/>
    <col min="11778" max="11778" width="21.7109375" style="157" customWidth="1"/>
    <col min="11779" max="11779" width="45.7109375" style="157" customWidth="1"/>
    <col min="11780" max="11780" width="7.5703125" style="157" customWidth="1"/>
    <col min="11781" max="11784" width="15.7109375" style="157" customWidth="1"/>
    <col min="11785" max="12032" width="9.140625" style="157"/>
    <col min="12033" max="12033" width="2.7109375" style="157" customWidth="1"/>
    <col min="12034" max="12034" width="21.7109375" style="157" customWidth="1"/>
    <col min="12035" max="12035" width="45.7109375" style="157" customWidth="1"/>
    <col min="12036" max="12036" width="7.5703125" style="157" customWidth="1"/>
    <col min="12037" max="12040" width="15.7109375" style="157" customWidth="1"/>
    <col min="12041" max="12288" width="9.140625" style="157"/>
    <col min="12289" max="12289" width="2.7109375" style="157" customWidth="1"/>
    <col min="12290" max="12290" width="21.7109375" style="157" customWidth="1"/>
    <col min="12291" max="12291" width="45.7109375" style="157" customWidth="1"/>
    <col min="12292" max="12292" width="7.5703125" style="157" customWidth="1"/>
    <col min="12293" max="12296" width="15.7109375" style="157" customWidth="1"/>
    <col min="12297" max="12544" width="9.140625" style="157"/>
    <col min="12545" max="12545" width="2.7109375" style="157" customWidth="1"/>
    <col min="12546" max="12546" width="21.7109375" style="157" customWidth="1"/>
    <col min="12547" max="12547" width="45.7109375" style="157" customWidth="1"/>
    <col min="12548" max="12548" width="7.5703125" style="157" customWidth="1"/>
    <col min="12549" max="12552" width="15.7109375" style="157" customWidth="1"/>
    <col min="12553" max="12800" width="9.140625" style="157"/>
    <col min="12801" max="12801" width="2.7109375" style="157" customWidth="1"/>
    <col min="12802" max="12802" width="21.7109375" style="157" customWidth="1"/>
    <col min="12803" max="12803" width="45.7109375" style="157" customWidth="1"/>
    <col min="12804" max="12804" width="7.5703125" style="157" customWidth="1"/>
    <col min="12805" max="12808" width="15.7109375" style="157" customWidth="1"/>
    <col min="12809" max="13056" width="9.140625" style="157"/>
    <col min="13057" max="13057" width="2.7109375" style="157" customWidth="1"/>
    <col min="13058" max="13058" width="21.7109375" style="157" customWidth="1"/>
    <col min="13059" max="13059" width="45.7109375" style="157" customWidth="1"/>
    <col min="13060" max="13060" width="7.5703125" style="157" customWidth="1"/>
    <col min="13061" max="13064" width="15.7109375" style="157" customWidth="1"/>
    <col min="13065" max="13312" width="9.140625" style="157"/>
    <col min="13313" max="13313" width="2.7109375" style="157" customWidth="1"/>
    <col min="13314" max="13314" width="21.7109375" style="157" customWidth="1"/>
    <col min="13315" max="13315" width="45.7109375" style="157" customWidth="1"/>
    <col min="13316" max="13316" width="7.5703125" style="157" customWidth="1"/>
    <col min="13317" max="13320" width="15.7109375" style="157" customWidth="1"/>
    <col min="13321" max="13568" width="9.140625" style="157"/>
    <col min="13569" max="13569" width="2.7109375" style="157" customWidth="1"/>
    <col min="13570" max="13570" width="21.7109375" style="157" customWidth="1"/>
    <col min="13571" max="13571" width="45.7109375" style="157" customWidth="1"/>
    <col min="13572" max="13572" width="7.5703125" style="157" customWidth="1"/>
    <col min="13573" max="13576" width="15.7109375" style="157" customWidth="1"/>
    <col min="13577" max="13824" width="9.140625" style="157"/>
    <col min="13825" max="13825" width="2.7109375" style="157" customWidth="1"/>
    <col min="13826" max="13826" width="21.7109375" style="157" customWidth="1"/>
    <col min="13827" max="13827" width="45.7109375" style="157" customWidth="1"/>
    <col min="13828" max="13828" width="7.5703125" style="157" customWidth="1"/>
    <col min="13829" max="13832" width="15.7109375" style="157" customWidth="1"/>
    <col min="13833" max="14080" width="9.140625" style="157"/>
    <col min="14081" max="14081" width="2.7109375" style="157" customWidth="1"/>
    <col min="14082" max="14082" width="21.7109375" style="157" customWidth="1"/>
    <col min="14083" max="14083" width="45.7109375" style="157" customWidth="1"/>
    <col min="14084" max="14084" width="7.5703125" style="157" customWidth="1"/>
    <col min="14085" max="14088" width="15.7109375" style="157" customWidth="1"/>
    <col min="14089" max="14336" width="9.140625" style="157"/>
    <col min="14337" max="14337" width="2.7109375" style="157" customWidth="1"/>
    <col min="14338" max="14338" width="21.7109375" style="157" customWidth="1"/>
    <col min="14339" max="14339" width="45.7109375" style="157" customWidth="1"/>
    <col min="14340" max="14340" width="7.5703125" style="157" customWidth="1"/>
    <col min="14341" max="14344" width="15.7109375" style="157" customWidth="1"/>
    <col min="14345" max="14592" width="9.140625" style="157"/>
    <col min="14593" max="14593" width="2.7109375" style="157" customWidth="1"/>
    <col min="14594" max="14594" width="21.7109375" style="157" customWidth="1"/>
    <col min="14595" max="14595" width="45.7109375" style="157" customWidth="1"/>
    <col min="14596" max="14596" width="7.5703125" style="157" customWidth="1"/>
    <col min="14597" max="14600" width="15.7109375" style="157" customWidth="1"/>
    <col min="14601" max="14848" width="9.140625" style="157"/>
    <col min="14849" max="14849" width="2.7109375" style="157" customWidth="1"/>
    <col min="14850" max="14850" width="21.7109375" style="157" customWidth="1"/>
    <col min="14851" max="14851" width="45.7109375" style="157" customWidth="1"/>
    <col min="14852" max="14852" width="7.5703125" style="157" customWidth="1"/>
    <col min="14853" max="14856" width="15.7109375" style="157" customWidth="1"/>
    <col min="14857" max="15104" width="9.140625" style="157"/>
    <col min="15105" max="15105" width="2.7109375" style="157" customWidth="1"/>
    <col min="15106" max="15106" width="21.7109375" style="157" customWidth="1"/>
    <col min="15107" max="15107" width="45.7109375" style="157" customWidth="1"/>
    <col min="15108" max="15108" width="7.5703125" style="157" customWidth="1"/>
    <col min="15109" max="15112" width="15.7109375" style="157" customWidth="1"/>
    <col min="15113" max="15360" width="9.140625" style="157"/>
    <col min="15361" max="15361" width="2.7109375" style="157" customWidth="1"/>
    <col min="15362" max="15362" width="21.7109375" style="157" customWidth="1"/>
    <col min="15363" max="15363" width="45.7109375" style="157" customWidth="1"/>
    <col min="15364" max="15364" width="7.5703125" style="157" customWidth="1"/>
    <col min="15365" max="15368" width="15.7109375" style="157" customWidth="1"/>
    <col min="15369" max="15616" width="9.140625" style="157"/>
    <col min="15617" max="15617" width="2.7109375" style="157" customWidth="1"/>
    <col min="15618" max="15618" width="21.7109375" style="157" customWidth="1"/>
    <col min="15619" max="15619" width="45.7109375" style="157" customWidth="1"/>
    <col min="15620" max="15620" width="7.5703125" style="157" customWidth="1"/>
    <col min="15621" max="15624" width="15.7109375" style="157" customWidth="1"/>
    <col min="15625" max="15872" width="9.140625" style="157"/>
    <col min="15873" max="15873" width="2.7109375" style="157" customWidth="1"/>
    <col min="15874" max="15874" width="21.7109375" style="157" customWidth="1"/>
    <col min="15875" max="15875" width="45.7109375" style="157" customWidth="1"/>
    <col min="15876" max="15876" width="7.5703125" style="157" customWidth="1"/>
    <col min="15877" max="15880" width="15.7109375" style="157" customWidth="1"/>
    <col min="15881" max="16128" width="9.140625" style="157"/>
    <col min="16129" max="16129" width="2.7109375" style="157" customWidth="1"/>
    <col min="16130" max="16130" width="21.7109375" style="157" customWidth="1"/>
    <col min="16131" max="16131" width="45.7109375" style="157" customWidth="1"/>
    <col min="16132" max="16132" width="7.5703125" style="157" customWidth="1"/>
    <col min="16133" max="16136" width="15.7109375" style="157" customWidth="1"/>
    <col min="16137" max="16384" width="9.140625" style="157"/>
  </cols>
  <sheetData>
    <row r="1" spans="1:9" ht="12.75" customHeight="1" x14ac:dyDescent="0.2">
      <c r="H1" s="167"/>
      <c r="I1" s="167" t="s">
        <v>569</v>
      </c>
    </row>
    <row r="2" spans="1:9" ht="17.25" customHeight="1" x14ac:dyDescent="0.2">
      <c r="B2" s="541" t="s">
        <v>814</v>
      </c>
      <c r="C2" s="541"/>
      <c r="D2" s="541"/>
      <c r="E2" s="541"/>
      <c r="F2" s="541"/>
      <c r="G2" s="541"/>
      <c r="H2" s="541"/>
      <c r="I2" s="541"/>
    </row>
    <row r="3" spans="1:9" ht="12" customHeight="1" thickBot="1" x14ac:dyDescent="0.25">
      <c r="E3" s="157"/>
      <c r="F3" s="157"/>
      <c r="G3" s="157"/>
      <c r="H3" s="37"/>
      <c r="I3" s="37" t="s">
        <v>128</v>
      </c>
    </row>
    <row r="4" spans="1:9" ht="24" customHeight="1" x14ac:dyDescent="0.2">
      <c r="B4" s="573" t="s">
        <v>60</v>
      </c>
      <c r="C4" s="575" t="s">
        <v>61</v>
      </c>
      <c r="D4" s="577" t="s">
        <v>84</v>
      </c>
      <c r="E4" s="544" t="s">
        <v>781</v>
      </c>
      <c r="F4" s="546" t="s">
        <v>782</v>
      </c>
      <c r="G4" s="556" t="s">
        <v>815</v>
      </c>
      <c r="H4" s="557"/>
      <c r="I4" s="554" t="s">
        <v>813</v>
      </c>
    </row>
    <row r="5" spans="1:9" ht="28.5" customHeight="1" x14ac:dyDescent="0.2">
      <c r="B5" s="574"/>
      <c r="C5" s="576"/>
      <c r="D5" s="578"/>
      <c r="E5" s="545"/>
      <c r="F5" s="547"/>
      <c r="G5" s="230" t="s">
        <v>67</v>
      </c>
      <c r="H5" s="298" t="s">
        <v>46</v>
      </c>
      <c r="I5" s="555"/>
    </row>
    <row r="6" spans="1:9" ht="12.75" customHeight="1" thickBot="1" x14ac:dyDescent="0.25">
      <c r="B6" s="163">
        <v>1</v>
      </c>
      <c r="C6" s="164">
        <v>2</v>
      </c>
      <c r="D6" s="311">
        <v>3</v>
      </c>
      <c r="E6" s="307">
        <v>4</v>
      </c>
      <c r="F6" s="303">
        <v>5</v>
      </c>
      <c r="G6" s="300">
        <v>6</v>
      </c>
      <c r="H6" s="299">
        <v>7</v>
      </c>
      <c r="I6" s="166">
        <v>8</v>
      </c>
    </row>
    <row r="7" spans="1:9" ht="20.100000000000001" customHeight="1" x14ac:dyDescent="0.2">
      <c r="B7" s="168"/>
      <c r="C7" s="169" t="s">
        <v>62</v>
      </c>
      <c r="D7" s="312"/>
      <c r="E7" s="301"/>
      <c r="F7" s="304"/>
      <c r="G7" s="301"/>
      <c r="H7" s="408"/>
      <c r="I7" s="409"/>
    </row>
    <row r="8" spans="1:9" ht="20.100000000000001" customHeight="1" x14ac:dyDescent="0.2">
      <c r="A8" s="170"/>
      <c r="B8" s="171" t="s">
        <v>270</v>
      </c>
      <c r="C8" s="169" t="s">
        <v>271</v>
      </c>
      <c r="D8" s="309" t="s">
        <v>272</v>
      </c>
      <c r="E8" s="302"/>
      <c r="F8" s="305"/>
      <c r="G8" s="302"/>
      <c r="H8" s="306"/>
      <c r="I8" s="410" t="str">
        <f>IFERROR(H8/G8,"  ")</f>
        <v xml:space="preserve">  </v>
      </c>
    </row>
    <row r="9" spans="1:9" ht="20.100000000000001" customHeight="1" x14ac:dyDescent="0.2">
      <c r="A9" s="170"/>
      <c r="B9" s="560"/>
      <c r="C9" s="172" t="s">
        <v>273</v>
      </c>
      <c r="D9" s="561" t="s">
        <v>274</v>
      </c>
      <c r="E9" s="562">
        <f>+E11+E18+E27+E28+E39</f>
        <v>139982</v>
      </c>
      <c r="F9" s="558">
        <f t="shared" ref="F9:H9" si="0">+F11+F18+F27+F28+F39</f>
        <v>155784</v>
      </c>
      <c r="G9" s="564">
        <f t="shared" si="0"/>
        <v>155784</v>
      </c>
      <c r="H9" s="558">
        <f t="shared" si="0"/>
        <v>215094</v>
      </c>
      <c r="I9" s="517">
        <f t="shared" ref="I9:I72" si="1">IFERROR(H9/G9,"  ")</f>
        <v>1.3807194577106763</v>
      </c>
    </row>
    <row r="10" spans="1:9" ht="13.5" customHeight="1" x14ac:dyDescent="0.2">
      <c r="A10" s="170"/>
      <c r="B10" s="560"/>
      <c r="C10" s="173" t="s">
        <v>275</v>
      </c>
      <c r="D10" s="561"/>
      <c r="E10" s="563"/>
      <c r="F10" s="559"/>
      <c r="G10" s="565"/>
      <c r="H10" s="559"/>
      <c r="I10" s="518" t="str">
        <f t="shared" si="1"/>
        <v xml:space="preserve">  </v>
      </c>
    </row>
    <row r="11" spans="1:9" ht="20.100000000000001" customHeight="1" x14ac:dyDescent="0.2">
      <c r="A11" s="170"/>
      <c r="B11" s="560" t="s">
        <v>276</v>
      </c>
      <c r="C11" s="174" t="s">
        <v>277</v>
      </c>
      <c r="D11" s="561" t="s">
        <v>278</v>
      </c>
      <c r="E11" s="566">
        <f>+E13+E14+E15+E16+E17</f>
        <v>47</v>
      </c>
      <c r="F11" s="568">
        <f t="shared" ref="F11:H11" si="2">+F13+F14+F15+F16+F17</f>
        <v>0</v>
      </c>
      <c r="G11" s="570">
        <f t="shared" si="2"/>
        <v>0</v>
      </c>
      <c r="H11" s="568">
        <f t="shared" si="2"/>
        <v>663</v>
      </c>
      <c r="I11" s="517" t="str">
        <f t="shared" si="1"/>
        <v xml:space="preserve">  </v>
      </c>
    </row>
    <row r="12" spans="1:9" ht="12.75" customHeight="1" x14ac:dyDescent="0.2">
      <c r="A12" s="170"/>
      <c r="B12" s="560"/>
      <c r="C12" s="175" t="s">
        <v>279</v>
      </c>
      <c r="D12" s="561"/>
      <c r="E12" s="567"/>
      <c r="F12" s="569"/>
      <c r="G12" s="571"/>
      <c r="H12" s="569"/>
      <c r="I12" s="518" t="str">
        <f t="shared" si="1"/>
        <v xml:space="preserve">  </v>
      </c>
    </row>
    <row r="13" spans="1:9" ht="20.100000000000001" customHeight="1" x14ac:dyDescent="0.2">
      <c r="A13" s="170"/>
      <c r="B13" s="171" t="s">
        <v>85</v>
      </c>
      <c r="C13" s="176" t="s">
        <v>129</v>
      </c>
      <c r="D13" s="309" t="s">
        <v>280</v>
      </c>
      <c r="E13" s="274"/>
      <c r="F13" s="275"/>
      <c r="G13" s="388"/>
      <c r="H13" s="275"/>
      <c r="I13" s="411" t="str">
        <f t="shared" si="1"/>
        <v xml:space="preserve">  </v>
      </c>
    </row>
    <row r="14" spans="1:9" ht="25.5" customHeight="1" x14ac:dyDescent="0.2">
      <c r="A14" s="170"/>
      <c r="B14" s="171" t="s">
        <v>281</v>
      </c>
      <c r="C14" s="176" t="s">
        <v>282</v>
      </c>
      <c r="D14" s="309" t="s">
        <v>283</v>
      </c>
      <c r="E14" s="389">
        <v>47</v>
      </c>
      <c r="F14" s="398"/>
      <c r="G14" s="399">
        <v>0</v>
      </c>
      <c r="H14" s="275">
        <v>663</v>
      </c>
      <c r="I14" s="411" t="str">
        <f t="shared" si="1"/>
        <v xml:space="preserve">  </v>
      </c>
    </row>
    <row r="15" spans="1:9" ht="20.100000000000001" customHeight="1" x14ac:dyDescent="0.2">
      <c r="A15" s="170"/>
      <c r="B15" s="171" t="s">
        <v>93</v>
      </c>
      <c r="C15" s="176" t="s">
        <v>284</v>
      </c>
      <c r="D15" s="309" t="s">
        <v>285</v>
      </c>
      <c r="E15" s="274"/>
      <c r="F15" s="275"/>
      <c r="G15" s="388"/>
      <c r="H15" s="275"/>
      <c r="I15" s="411" t="str">
        <f t="shared" si="1"/>
        <v xml:space="preserve">  </v>
      </c>
    </row>
    <row r="16" spans="1:9" ht="25.5" customHeight="1" x14ac:dyDescent="0.2">
      <c r="A16" s="170"/>
      <c r="B16" s="171" t="s">
        <v>286</v>
      </c>
      <c r="C16" s="176" t="s">
        <v>287</v>
      </c>
      <c r="D16" s="309" t="s">
        <v>288</v>
      </c>
      <c r="E16" s="274"/>
      <c r="F16" s="275"/>
      <c r="G16" s="388"/>
      <c r="H16" s="275"/>
      <c r="I16" s="411" t="str">
        <f t="shared" si="1"/>
        <v xml:space="preserve">  </v>
      </c>
    </row>
    <row r="17" spans="1:9" ht="20.100000000000001" customHeight="1" x14ac:dyDescent="0.2">
      <c r="A17" s="170"/>
      <c r="B17" s="171" t="s">
        <v>94</v>
      </c>
      <c r="C17" s="176" t="s">
        <v>289</v>
      </c>
      <c r="D17" s="309" t="s">
        <v>290</v>
      </c>
      <c r="E17" s="274"/>
      <c r="F17" s="275"/>
      <c r="G17" s="388"/>
      <c r="H17" s="275"/>
      <c r="I17" s="411" t="str">
        <f t="shared" si="1"/>
        <v xml:space="preserve">  </v>
      </c>
    </row>
    <row r="18" spans="1:9" ht="20.100000000000001" customHeight="1" x14ac:dyDescent="0.2">
      <c r="A18" s="170"/>
      <c r="B18" s="560" t="s">
        <v>291</v>
      </c>
      <c r="C18" s="174" t="s">
        <v>292</v>
      </c>
      <c r="D18" s="561" t="s">
        <v>293</v>
      </c>
      <c r="E18" s="566">
        <f>+E20+E21+E22+E23+E24+E25+E26</f>
        <v>138956</v>
      </c>
      <c r="F18" s="568">
        <f t="shared" ref="F18:H18" si="3">+F20+F21+F22+F23+F24+F25+F26</f>
        <v>155119</v>
      </c>
      <c r="G18" s="570">
        <f t="shared" si="3"/>
        <v>155119</v>
      </c>
      <c r="H18" s="568">
        <f t="shared" si="3"/>
        <v>214042</v>
      </c>
      <c r="I18" s="517">
        <f t="shared" si="1"/>
        <v>1.3798567551363792</v>
      </c>
    </row>
    <row r="19" spans="1:9" ht="12.75" customHeight="1" x14ac:dyDescent="0.2">
      <c r="A19" s="170"/>
      <c r="B19" s="560"/>
      <c r="C19" s="175" t="s">
        <v>294</v>
      </c>
      <c r="D19" s="561"/>
      <c r="E19" s="567"/>
      <c r="F19" s="569"/>
      <c r="G19" s="571"/>
      <c r="H19" s="569"/>
      <c r="I19" s="518" t="str">
        <f t="shared" si="1"/>
        <v xml:space="preserve">  </v>
      </c>
    </row>
    <row r="20" spans="1:9" ht="20.100000000000001" customHeight="1" x14ac:dyDescent="0.2">
      <c r="A20" s="170"/>
      <c r="B20" s="171" t="s">
        <v>295</v>
      </c>
      <c r="C20" s="176" t="s">
        <v>296</v>
      </c>
      <c r="D20" s="309" t="s">
        <v>297</v>
      </c>
      <c r="E20" s="389">
        <v>56154</v>
      </c>
      <c r="F20" s="398">
        <v>55661</v>
      </c>
      <c r="G20" s="399">
        <v>55661</v>
      </c>
      <c r="H20" s="275">
        <v>70507</v>
      </c>
      <c r="I20" s="411">
        <f t="shared" si="1"/>
        <v>1.2667217620955427</v>
      </c>
    </row>
    <row r="21" spans="1:9" ht="20.100000000000001" customHeight="1" x14ac:dyDescent="0.2">
      <c r="B21" s="178" t="s">
        <v>95</v>
      </c>
      <c r="C21" s="176" t="s">
        <v>298</v>
      </c>
      <c r="D21" s="309" t="s">
        <v>299</v>
      </c>
      <c r="E21" s="390">
        <v>82662</v>
      </c>
      <c r="F21" s="400">
        <v>99458</v>
      </c>
      <c r="G21" s="401">
        <v>99458</v>
      </c>
      <c r="H21" s="275">
        <v>135545</v>
      </c>
      <c r="I21" s="411">
        <f t="shared" si="1"/>
        <v>1.3628365742323392</v>
      </c>
    </row>
    <row r="22" spans="1:9" ht="20.100000000000001" customHeight="1" x14ac:dyDescent="0.2">
      <c r="B22" s="178" t="s">
        <v>96</v>
      </c>
      <c r="C22" s="176" t="s">
        <v>300</v>
      </c>
      <c r="D22" s="309" t="s">
        <v>301</v>
      </c>
      <c r="E22" s="390"/>
      <c r="F22" s="400"/>
      <c r="G22" s="401"/>
      <c r="H22" s="275"/>
      <c r="I22" s="411" t="str">
        <f t="shared" si="1"/>
        <v xml:space="preserve">  </v>
      </c>
    </row>
    <row r="23" spans="1:9" ht="25.5" customHeight="1" x14ac:dyDescent="0.2">
      <c r="B23" s="178" t="s">
        <v>302</v>
      </c>
      <c r="C23" s="176" t="s">
        <v>303</v>
      </c>
      <c r="D23" s="309" t="s">
        <v>304</v>
      </c>
      <c r="E23" s="392">
        <v>140</v>
      </c>
      <c r="F23" s="398"/>
      <c r="G23" s="399"/>
      <c r="H23" s="275">
        <v>7990</v>
      </c>
      <c r="I23" s="411" t="str">
        <f t="shared" si="1"/>
        <v xml:space="preserve">  </v>
      </c>
    </row>
    <row r="24" spans="1:9" ht="25.5" customHeight="1" x14ac:dyDescent="0.2">
      <c r="B24" s="178" t="s">
        <v>305</v>
      </c>
      <c r="C24" s="176" t="s">
        <v>306</v>
      </c>
      <c r="D24" s="309" t="s">
        <v>307</v>
      </c>
      <c r="E24" s="274"/>
      <c r="F24" s="275"/>
      <c r="G24" s="388"/>
      <c r="H24" s="275"/>
      <c r="I24" s="411" t="str">
        <f t="shared" si="1"/>
        <v xml:space="preserve">  </v>
      </c>
    </row>
    <row r="25" spans="1:9" ht="25.5" customHeight="1" x14ac:dyDescent="0.2">
      <c r="B25" s="178" t="s">
        <v>308</v>
      </c>
      <c r="C25" s="176" t="s">
        <v>309</v>
      </c>
      <c r="D25" s="309" t="s">
        <v>310</v>
      </c>
      <c r="E25" s="274"/>
      <c r="F25" s="275"/>
      <c r="G25" s="388"/>
      <c r="H25" s="275"/>
      <c r="I25" s="411" t="str">
        <f t="shared" si="1"/>
        <v xml:space="preserve">  </v>
      </c>
    </row>
    <row r="26" spans="1:9" ht="25.5" customHeight="1" x14ac:dyDescent="0.2">
      <c r="B26" s="178" t="s">
        <v>308</v>
      </c>
      <c r="C26" s="176" t="s">
        <v>311</v>
      </c>
      <c r="D26" s="309" t="s">
        <v>312</v>
      </c>
      <c r="E26" s="274"/>
      <c r="F26" s="275"/>
      <c r="G26" s="388"/>
      <c r="H26" s="275"/>
      <c r="I26" s="411" t="str">
        <f t="shared" si="1"/>
        <v xml:space="preserve">  </v>
      </c>
    </row>
    <row r="27" spans="1:9" ht="20.100000000000001" customHeight="1" x14ac:dyDescent="0.2">
      <c r="A27" s="170"/>
      <c r="B27" s="171" t="s">
        <v>313</v>
      </c>
      <c r="C27" s="176" t="s">
        <v>314</v>
      </c>
      <c r="D27" s="309" t="s">
        <v>315</v>
      </c>
      <c r="E27" s="274"/>
      <c r="F27" s="275"/>
      <c r="G27" s="388"/>
      <c r="H27" s="275"/>
      <c r="I27" s="411" t="str">
        <f t="shared" si="1"/>
        <v xml:space="preserve">  </v>
      </c>
    </row>
    <row r="28" spans="1:9" ht="25.5" customHeight="1" x14ac:dyDescent="0.2">
      <c r="A28" s="170"/>
      <c r="B28" s="560" t="s">
        <v>316</v>
      </c>
      <c r="C28" s="174" t="s">
        <v>317</v>
      </c>
      <c r="D28" s="561" t="s">
        <v>318</v>
      </c>
      <c r="E28" s="566">
        <f>+E30+E31+E32+E33+E34+E35+E36+E37+E38</f>
        <v>979</v>
      </c>
      <c r="F28" s="568">
        <f t="shared" ref="F28:H28" si="4">+F30+F31+F32+F33+F34+F35+F36+F37+F38</f>
        <v>665</v>
      </c>
      <c r="G28" s="570">
        <f t="shared" si="4"/>
        <v>665</v>
      </c>
      <c r="H28" s="568">
        <f t="shared" si="4"/>
        <v>389</v>
      </c>
      <c r="I28" s="517">
        <f t="shared" si="1"/>
        <v>0.58496240601503757</v>
      </c>
    </row>
    <row r="29" spans="1:9" ht="22.5" customHeight="1" x14ac:dyDescent="0.2">
      <c r="A29" s="170"/>
      <c r="B29" s="560"/>
      <c r="C29" s="175" t="s">
        <v>319</v>
      </c>
      <c r="D29" s="561"/>
      <c r="E29" s="567"/>
      <c r="F29" s="569"/>
      <c r="G29" s="571"/>
      <c r="H29" s="569"/>
      <c r="I29" s="518" t="str">
        <f t="shared" si="1"/>
        <v xml:space="preserve">  </v>
      </c>
    </row>
    <row r="30" spans="1:9" ht="25.5" customHeight="1" x14ac:dyDescent="0.2">
      <c r="A30" s="170"/>
      <c r="B30" s="171" t="s">
        <v>320</v>
      </c>
      <c r="C30" s="176" t="s">
        <v>321</v>
      </c>
      <c r="D30" s="309" t="s">
        <v>322</v>
      </c>
      <c r="E30" s="274"/>
      <c r="F30" s="275"/>
      <c r="G30" s="388"/>
      <c r="H30" s="275"/>
      <c r="I30" s="411" t="str">
        <f t="shared" si="1"/>
        <v xml:space="preserve">  </v>
      </c>
    </row>
    <row r="31" spans="1:9" ht="25.5" customHeight="1" x14ac:dyDescent="0.2">
      <c r="B31" s="178" t="s">
        <v>323</v>
      </c>
      <c r="C31" s="176" t="s">
        <v>324</v>
      </c>
      <c r="D31" s="309" t="s">
        <v>325</v>
      </c>
      <c r="E31" s="274"/>
      <c r="F31" s="275"/>
      <c r="G31" s="388"/>
      <c r="H31" s="275"/>
      <c r="I31" s="411" t="str">
        <f t="shared" si="1"/>
        <v xml:space="preserve">  </v>
      </c>
    </row>
    <row r="32" spans="1:9" ht="35.25" customHeight="1" x14ac:dyDescent="0.2">
      <c r="B32" s="178" t="s">
        <v>326</v>
      </c>
      <c r="C32" s="176" t="s">
        <v>327</v>
      </c>
      <c r="D32" s="309" t="s">
        <v>328</v>
      </c>
      <c r="E32" s="274"/>
      <c r="F32" s="275"/>
      <c r="G32" s="388"/>
      <c r="H32" s="275"/>
      <c r="I32" s="411" t="str">
        <f t="shared" si="1"/>
        <v xml:space="preserve">  </v>
      </c>
    </row>
    <row r="33" spans="1:9" ht="35.25" customHeight="1" x14ac:dyDescent="0.2">
      <c r="B33" s="178" t="s">
        <v>329</v>
      </c>
      <c r="C33" s="176" t="s">
        <v>330</v>
      </c>
      <c r="D33" s="309" t="s">
        <v>331</v>
      </c>
      <c r="E33" s="274"/>
      <c r="F33" s="275"/>
      <c r="G33" s="388"/>
      <c r="H33" s="275"/>
      <c r="I33" s="411" t="str">
        <f t="shared" si="1"/>
        <v xml:space="preserve">  </v>
      </c>
    </row>
    <row r="34" spans="1:9" ht="25.5" customHeight="1" x14ac:dyDescent="0.2">
      <c r="B34" s="178" t="s">
        <v>332</v>
      </c>
      <c r="C34" s="176" t="s">
        <v>333</v>
      </c>
      <c r="D34" s="309" t="s">
        <v>334</v>
      </c>
      <c r="E34" s="274"/>
      <c r="F34" s="275"/>
      <c r="G34" s="388"/>
      <c r="H34" s="275"/>
      <c r="I34" s="411" t="str">
        <f t="shared" si="1"/>
        <v xml:space="preserve">  </v>
      </c>
    </row>
    <row r="35" spans="1:9" ht="25.5" customHeight="1" x14ac:dyDescent="0.2">
      <c r="B35" s="178" t="s">
        <v>332</v>
      </c>
      <c r="C35" s="176" t="s">
        <v>335</v>
      </c>
      <c r="D35" s="309" t="s">
        <v>336</v>
      </c>
      <c r="E35" s="274"/>
      <c r="F35" s="275"/>
      <c r="G35" s="388"/>
      <c r="H35" s="275"/>
      <c r="I35" s="411" t="str">
        <f t="shared" si="1"/>
        <v xml:space="preserve">  </v>
      </c>
    </row>
    <row r="36" spans="1:9" ht="39" customHeight="1" x14ac:dyDescent="0.2">
      <c r="B36" s="178" t="s">
        <v>130</v>
      </c>
      <c r="C36" s="176" t="s">
        <v>337</v>
      </c>
      <c r="D36" s="309" t="s">
        <v>338</v>
      </c>
      <c r="E36" s="274"/>
      <c r="F36" s="275"/>
      <c r="G36" s="388"/>
      <c r="H36" s="275"/>
      <c r="I36" s="411" t="str">
        <f t="shared" si="1"/>
        <v xml:space="preserve">  </v>
      </c>
    </row>
    <row r="37" spans="1:9" ht="25.5" customHeight="1" x14ac:dyDescent="0.2">
      <c r="B37" s="178" t="s">
        <v>131</v>
      </c>
      <c r="C37" s="176" t="s">
        <v>339</v>
      </c>
      <c r="D37" s="309" t="s">
        <v>340</v>
      </c>
      <c r="E37" s="274"/>
      <c r="F37" s="275"/>
      <c r="G37" s="388"/>
      <c r="H37" s="275"/>
      <c r="I37" s="411" t="str">
        <f t="shared" si="1"/>
        <v xml:space="preserve">  </v>
      </c>
    </row>
    <row r="38" spans="1:9" ht="25.5" customHeight="1" x14ac:dyDescent="0.2">
      <c r="B38" s="178" t="s">
        <v>341</v>
      </c>
      <c r="C38" s="176" t="s">
        <v>342</v>
      </c>
      <c r="D38" s="309" t="s">
        <v>343</v>
      </c>
      <c r="E38" s="391">
        <v>979</v>
      </c>
      <c r="F38" s="400">
        <v>665</v>
      </c>
      <c r="G38" s="401">
        <v>665</v>
      </c>
      <c r="H38" s="275">
        <v>389</v>
      </c>
      <c r="I38" s="411">
        <f t="shared" si="1"/>
        <v>0.58496240601503757</v>
      </c>
    </row>
    <row r="39" spans="1:9" ht="25.5" customHeight="1" x14ac:dyDescent="0.2">
      <c r="B39" s="178" t="s">
        <v>344</v>
      </c>
      <c r="C39" s="176" t="s">
        <v>345</v>
      </c>
      <c r="D39" s="309" t="s">
        <v>346</v>
      </c>
      <c r="E39" s="274"/>
      <c r="F39" s="275"/>
      <c r="G39" s="388"/>
      <c r="H39" s="275"/>
      <c r="I39" s="411" t="str">
        <f t="shared" si="1"/>
        <v xml:space="preserve">  </v>
      </c>
    </row>
    <row r="40" spans="1:9" ht="20.100000000000001" customHeight="1" x14ac:dyDescent="0.2">
      <c r="A40" s="170"/>
      <c r="B40" s="171">
        <v>288</v>
      </c>
      <c r="C40" s="169" t="s">
        <v>347</v>
      </c>
      <c r="D40" s="309" t="s">
        <v>348</v>
      </c>
      <c r="E40" s="274"/>
      <c r="F40" s="275"/>
      <c r="G40" s="388"/>
      <c r="H40" s="275"/>
      <c r="I40" s="411" t="str">
        <f t="shared" si="1"/>
        <v xml:space="preserve">  </v>
      </c>
    </row>
    <row r="41" spans="1:9" ht="20.100000000000001" customHeight="1" x14ac:dyDescent="0.2">
      <c r="A41" s="170"/>
      <c r="B41" s="560"/>
      <c r="C41" s="172" t="s">
        <v>349</v>
      </c>
      <c r="D41" s="561" t="s">
        <v>350</v>
      </c>
      <c r="E41" s="562">
        <f>+E43+E49+E50+E57+E62+E72+E73</f>
        <v>107158</v>
      </c>
      <c r="F41" s="558">
        <f t="shared" ref="F41:H41" si="5">+F43+F49+F50+F57+F62+F72+F73</f>
        <v>105105</v>
      </c>
      <c r="G41" s="564">
        <f t="shared" si="5"/>
        <v>105105</v>
      </c>
      <c r="H41" s="558">
        <f t="shared" si="5"/>
        <v>134153</v>
      </c>
      <c r="I41" s="517">
        <f t="shared" si="1"/>
        <v>1.2763712477998193</v>
      </c>
    </row>
    <row r="42" spans="1:9" ht="12.75" customHeight="1" x14ac:dyDescent="0.2">
      <c r="A42" s="170"/>
      <c r="B42" s="560"/>
      <c r="C42" s="173" t="s">
        <v>351</v>
      </c>
      <c r="D42" s="561"/>
      <c r="E42" s="563"/>
      <c r="F42" s="559"/>
      <c r="G42" s="565"/>
      <c r="H42" s="559"/>
      <c r="I42" s="518" t="str">
        <f t="shared" si="1"/>
        <v xml:space="preserve">  </v>
      </c>
    </row>
    <row r="43" spans="1:9" ht="25.5" customHeight="1" x14ac:dyDescent="0.2">
      <c r="B43" s="178" t="s">
        <v>352</v>
      </c>
      <c r="C43" s="176" t="s">
        <v>353</v>
      </c>
      <c r="D43" s="309" t="s">
        <v>354</v>
      </c>
      <c r="E43" s="274">
        <f>+E44+E45+E46+E47+E48</f>
        <v>7675</v>
      </c>
      <c r="F43" s="275">
        <f t="shared" ref="F43:H43" si="6">+F44+F45+F46+F47+F48</f>
        <v>8776</v>
      </c>
      <c r="G43" s="388">
        <f t="shared" si="6"/>
        <v>8776</v>
      </c>
      <c r="H43" s="275">
        <f t="shared" si="6"/>
        <v>6516</v>
      </c>
      <c r="I43" s="411">
        <f t="shared" si="1"/>
        <v>0.74247948951686416</v>
      </c>
    </row>
    <row r="44" spans="1:9" ht="20.100000000000001" customHeight="1" x14ac:dyDescent="0.2">
      <c r="B44" s="178">
        <v>10</v>
      </c>
      <c r="C44" s="176" t="s">
        <v>355</v>
      </c>
      <c r="D44" s="309" t="s">
        <v>356</v>
      </c>
      <c r="E44" s="393">
        <v>6080</v>
      </c>
      <c r="F44" s="402">
        <v>7948</v>
      </c>
      <c r="G44" s="403">
        <v>7948</v>
      </c>
      <c r="H44" s="275">
        <v>6148</v>
      </c>
      <c r="I44" s="411">
        <f t="shared" si="1"/>
        <v>0.77352793155510824</v>
      </c>
    </row>
    <row r="45" spans="1:9" ht="20.100000000000001" customHeight="1" x14ac:dyDescent="0.2">
      <c r="B45" s="178" t="s">
        <v>357</v>
      </c>
      <c r="C45" s="176" t="s">
        <v>358</v>
      </c>
      <c r="D45" s="309" t="s">
        <v>359</v>
      </c>
      <c r="E45" s="393"/>
      <c r="F45" s="402"/>
      <c r="G45" s="403"/>
      <c r="H45" s="275"/>
      <c r="I45" s="411" t="str">
        <f t="shared" si="1"/>
        <v xml:space="preserve">  </v>
      </c>
    </row>
    <row r="46" spans="1:9" ht="20.100000000000001" customHeight="1" x14ac:dyDescent="0.2">
      <c r="B46" s="178">
        <v>13</v>
      </c>
      <c r="C46" s="176" t="s">
        <v>360</v>
      </c>
      <c r="D46" s="309" t="s">
        <v>361</v>
      </c>
      <c r="E46" s="393">
        <v>1302</v>
      </c>
      <c r="F46" s="402">
        <v>828</v>
      </c>
      <c r="G46" s="403">
        <v>828</v>
      </c>
      <c r="H46" s="275">
        <v>368</v>
      </c>
      <c r="I46" s="411">
        <f t="shared" si="1"/>
        <v>0.44444444444444442</v>
      </c>
    </row>
    <row r="47" spans="1:9" ht="20.100000000000001" customHeight="1" x14ac:dyDescent="0.2">
      <c r="B47" s="178" t="s">
        <v>362</v>
      </c>
      <c r="C47" s="176" t="s">
        <v>363</v>
      </c>
      <c r="D47" s="309" t="s">
        <v>364</v>
      </c>
      <c r="E47" s="393">
        <v>293</v>
      </c>
      <c r="F47" s="402"/>
      <c r="G47" s="403"/>
      <c r="H47" s="275"/>
      <c r="I47" s="411" t="str">
        <f t="shared" si="1"/>
        <v xml:space="preserve">  </v>
      </c>
    </row>
    <row r="48" spans="1:9" ht="20.100000000000001" customHeight="1" x14ac:dyDescent="0.2">
      <c r="B48" s="178" t="s">
        <v>365</v>
      </c>
      <c r="C48" s="176" t="s">
        <v>366</v>
      </c>
      <c r="D48" s="309" t="s">
        <v>367</v>
      </c>
      <c r="E48" s="274"/>
      <c r="F48" s="275"/>
      <c r="G48" s="388"/>
      <c r="H48" s="275"/>
      <c r="I48" s="411" t="str">
        <f t="shared" si="1"/>
        <v xml:space="preserve">  </v>
      </c>
    </row>
    <row r="49" spans="1:9" ht="25.5" customHeight="1" x14ac:dyDescent="0.2">
      <c r="A49" s="170"/>
      <c r="B49" s="171">
        <v>14</v>
      </c>
      <c r="C49" s="176" t="s">
        <v>368</v>
      </c>
      <c r="D49" s="309" t="s">
        <v>369</v>
      </c>
      <c r="E49" s="274"/>
      <c r="F49" s="275"/>
      <c r="G49" s="388"/>
      <c r="H49" s="275"/>
      <c r="I49" s="411" t="str">
        <f t="shared" si="1"/>
        <v xml:space="preserve">  </v>
      </c>
    </row>
    <row r="50" spans="1:9" ht="20.100000000000001" customHeight="1" x14ac:dyDescent="0.2">
      <c r="A50" s="170"/>
      <c r="B50" s="560">
        <v>20</v>
      </c>
      <c r="C50" s="174" t="s">
        <v>370</v>
      </c>
      <c r="D50" s="561" t="s">
        <v>371</v>
      </c>
      <c r="E50" s="566">
        <f>+E52+E53+E54+E55+E56</f>
        <v>87053</v>
      </c>
      <c r="F50" s="568">
        <f t="shared" ref="F50:H50" si="7">+F52+F53+F54+F55+F56</f>
        <v>86428</v>
      </c>
      <c r="G50" s="570">
        <f t="shared" si="7"/>
        <v>86428</v>
      </c>
      <c r="H50" s="568">
        <f t="shared" si="7"/>
        <v>95154</v>
      </c>
      <c r="I50" s="517">
        <f t="shared" si="1"/>
        <v>1.1009626509927339</v>
      </c>
    </row>
    <row r="51" spans="1:9" ht="12" customHeight="1" x14ac:dyDescent="0.2">
      <c r="A51" s="170"/>
      <c r="B51" s="560"/>
      <c r="C51" s="175" t="s">
        <v>372</v>
      </c>
      <c r="D51" s="561"/>
      <c r="E51" s="567"/>
      <c r="F51" s="569"/>
      <c r="G51" s="571"/>
      <c r="H51" s="569"/>
      <c r="I51" s="518" t="str">
        <f t="shared" si="1"/>
        <v xml:space="preserve">  </v>
      </c>
    </row>
    <row r="52" spans="1:9" ht="20.100000000000001" customHeight="1" x14ac:dyDescent="0.2">
      <c r="A52" s="170"/>
      <c r="B52" s="171">
        <v>204</v>
      </c>
      <c r="C52" s="176" t="s">
        <v>373</v>
      </c>
      <c r="D52" s="309" t="s">
        <v>374</v>
      </c>
      <c r="E52" s="394">
        <v>87053</v>
      </c>
      <c r="F52" s="404">
        <v>86428</v>
      </c>
      <c r="G52" s="405">
        <v>86428</v>
      </c>
      <c r="H52" s="275">
        <v>95154</v>
      </c>
      <c r="I52" s="411">
        <f t="shared" si="1"/>
        <v>1.1009626509927339</v>
      </c>
    </row>
    <row r="53" spans="1:9" ht="20.100000000000001" customHeight="1" x14ac:dyDescent="0.2">
      <c r="A53" s="170"/>
      <c r="B53" s="171">
        <v>205</v>
      </c>
      <c r="C53" s="176" t="s">
        <v>375</v>
      </c>
      <c r="D53" s="309" t="s">
        <v>376</v>
      </c>
      <c r="E53" s="274"/>
      <c r="F53" s="275"/>
      <c r="G53" s="388"/>
      <c r="H53" s="275"/>
      <c r="I53" s="411" t="str">
        <f t="shared" si="1"/>
        <v xml:space="preserve">  </v>
      </c>
    </row>
    <row r="54" spans="1:9" ht="25.5" customHeight="1" x14ac:dyDescent="0.2">
      <c r="A54" s="170"/>
      <c r="B54" s="171" t="s">
        <v>377</v>
      </c>
      <c r="C54" s="176" t="s">
        <v>378</v>
      </c>
      <c r="D54" s="309" t="s">
        <v>379</v>
      </c>
      <c r="E54" s="274"/>
      <c r="F54" s="275"/>
      <c r="G54" s="388"/>
      <c r="H54" s="275"/>
      <c r="I54" s="411" t="str">
        <f t="shared" si="1"/>
        <v xml:space="preserve">  </v>
      </c>
    </row>
    <row r="55" spans="1:9" ht="25.5" customHeight="1" x14ac:dyDescent="0.2">
      <c r="A55" s="170"/>
      <c r="B55" s="171" t="s">
        <v>380</v>
      </c>
      <c r="C55" s="176" t="s">
        <v>381</v>
      </c>
      <c r="D55" s="309" t="s">
        <v>382</v>
      </c>
      <c r="E55" s="274"/>
      <c r="F55" s="275"/>
      <c r="G55" s="388"/>
      <c r="H55" s="275"/>
      <c r="I55" s="411" t="str">
        <f t="shared" si="1"/>
        <v xml:space="preserve">  </v>
      </c>
    </row>
    <row r="56" spans="1:9" ht="20.100000000000001" customHeight="1" x14ac:dyDescent="0.2">
      <c r="A56" s="170"/>
      <c r="B56" s="171">
        <v>206</v>
      </c>
      <c r="C56" s="176" t="s">
        <v>383</v>
      </c>
      <c r="D56" s="309" t="s">
        <v>384</v>
      </c>
      <c r="E56" s="274"/>
      <c r="F56" s="275"/>
      <c r="G56" s="388"/>
      <c r="H56" s="275"/>
      <c r="I56" s="411" t="str">
        <f t="shared" si="1"/>
        <v xml:space="preserve">  </v>
      </c>
    </row>
    <row r="57" spans="1:9" ht="20.100000000000001" customHeight="1" x14ac:dyDescent="0.2">
      <c r="A57" s="170"/>
      <c r="B57" s="560" t="s">
        <v>385</v>
      </c>
      <c r="C57" s="174" t="s">
        <v>386</v>
      </c>
      <c r="D57" s="561" t="s">
        <v>387</v>
      </c>
      <c r="E57" s="566">
        <f>+E59+E60+E61</f>
        <v>3023</v>
      </c>
      <c r="F57" s="568">
        <f t="shared" ref="F57:G57" si="8">+F59+F60+F61</f>
        <v>1201</v>
      </c>
      <c r="G57" s="570">
        <f t="shared" si="8"/>
        <v>1201</v>
      </c>
      <c r="H57" s="568">
        <f>+H59+H60+H61</f>
        <v>2803</v>
      </c>
      <c r="I57" s="517">
        <f t="shared" si="1"/>
        <v>2.333888426311407</v>
      </c>
    </row>
    <row r="58" spans="1:9" ht="12" customHeight="1" x14ac:dyDescent="0.2">
      <c r="A58" s="170"/>
      <c r="B58" s="560"/>
      <c r="C58" s="175" t="s">
        <v>388</v>
      </c>
      <c r="D58" s="561"/>
      <c r="E58" s="567"/>
      <c r="F58" s="569"/>
      <c r="G58" s="571"/>
      <c r="H58" s="569"/>
      <c r="I58" s="518" t="str">
        <f t="shared" si="1"/>
        <v xml:space="preserve">  </v>
      </c>
    </row>
    <row r="59" spans="1:9" ht="23.25" customHeight="1" x14ac:dyDescent="0.2">
      <c r="B59" s="178" t="s">
        <v>389</v>
      </c>
      <c r="C59" s="176" t="s">
        <v>390</v>
      </c>
      <c r="D59" s="309" t="s">
        <v>391</v>
      </c>
      <c r="E59" s="395">
        <v>1236</v>
      </c>
      <c r="F59" s="404"/>
      <c r="G59" s="405"/>
      <c r="H59" s="275">
        <v>1020</v>
      </c>
      <c r="I59" s="411" t="str">
        <f t="shared" si="1"/>
        <v xml:space="preserve">  </v>
      </c>
    </row>
    <row r="60" spans="1:9" ht="20.100000000000001" customHeight="1" x14ac:dyDescent="0.2">
      <c r="B60" s="178">
        <v>223</v>
      </c>
      <c r="C60" s="176" t="s">
        <v>392</v>
      </c>
      <c r="D60" s="309" t="s">
        <v>393</v>
      </c>
      <c r="E60" s="395">
        <v>1783</v>
      </c>
      <c r="F60" s="404">
        <v>1201</v>
      </c>
      <c r="G60" s="405">
        <v>1201</v>
      </c>
      <c r="H60" s="275">
        <v>1783</v>
      </c>
      <c r="I60" s="411">
        <f t="shared" si="1"/>
        <v>1.4845961698584513</v>
      </c>
    </row>
    <row r="61" spans="1:9" ht="25.5" customHeight="1" x14ac:dyDescent="0.2">
      <c r="A61" s="170"/>
      <c r="B61" s="171">
        <v>224</v>
      </c>
      <c r="C61" s="176" t="s">
        <v>394</v>
      </c>
      <c r="D61" s="309" t="s">
        <v>395</v>
      </c>
      <c r="E61" s="274">
        <v>4</v>
      </c>
      <c r="F61" s="275"/>
      <c r="G61" s="388"/>
      <c r="H61" s="275"/>
      <c r="I61" s="411" t="str">
        <f t="shared" si="1"/>
        <v xml:space="preserve">  </v>
      </c>
    </row>
    <row r="62" spans="1:9" ht="20.100000000000001" customHeight="1" x14ac:dyDescent="0.2">
      <c r="A62" s="170"/>
      <c r="B62" s="560">
        <v>23</v>
      </c>
      <c r="C62" s="174" t="s">
        <v>396</v>
      </c>
      <c r="D62" s="561" t="s">
        <v>397</v>
      </c>
      <c r="E62" s="566">
        <f>+E64+E65+E66+E67+E68+E69+E70+E71</f>
        <v>0</v>
      </c>
      <c r="F62" s="568">
        <f t="shared" ref="F62:H62" si="9">+F64+F65+F66+F67+F68+F69+F70+F71</f>
        <v>0</v>
      </c>
      <c r="G62" s="570">
        <f t="shared" si="9"/>
        <v>0</v>
      </c>
      <c r="H62" s="568">
        <f t="shared" si="9"/>
        <v>0</v>
      </c>
      <c r="I62" s="517" t="str">
        <f t="shared" si="1"/>
        <v xml:space="preserve">  </v>
      </c>
    </row>
    <row r="63" spans="1:9" ht="20.100000000000001" customHeight="1" x14ac:dyDescent="0.2">
      <c r="A63" s="170"/>
      <c r="B63" s="560"/>
      <c r="C63" s="175" t="s">
        <v>398</v>
      </c>
      <c r="D63" s="561"/>
      <c r="E63" s="567"/>
      <c r="F63" s="569"/>
      <c r="G63" s="571"/>
      <c r="H63" s="569"/>
      <c r="I63" s="518" t="str">
        <f t="shared" si="1"/>
        <v xml:space="preserve">  </v>
      </c>
    </row>
    <row r="64" spans="1:9" ht="25.5" customHeight="1" x14ac:dyDescent="0.2">
      <c r="B64" s="178">
        <v>230</v>
      </c>
      <c r="C64" s="176" t="s">
        <v>399</v>
      </c>
      <c r="D64" s="309" t="s">
        <v>400</v>
      </c>
      <c r="E64" s="274"/>
      <c r="F64" s="275"/>
      <c r="G64" s="388"/>
      <c r="H64" s="275"/>
      <c r="I64" s="411" t="str">
        <f t="shared" si="1"/>
        <v xml:space="preserve">  </v>
      </c>
    </row>
    <row r="65" spans="1:9" ht="25.5" customHeight="1" x14ac:dyDescent="0.2">
      <c r="B65" s="178">
        <v>231</v>
      </c>
      <c r="C65" s="176" t="s">
        <v>401</v>
      </c>
      <c r="D65" s="309" t="s">
        <v>402</v>
      </c>
      <c r="E65" s="274"/>
      <c r="F65" s="275"/>
      <c r="G65" s="388"/>
      <c r="H65" s="275"/>
      <c r="I65" s="411" t="str">
        <f t="shared" si="1"/>
        <v xml:space="preserve">  </v>
      </c>
    </row>
    <row r="66" spans="1:9" ht="20.100000000000001" customHeight="1" x14ac:dyDescent="0.2">
      <c r="B66" s="178" t="s">
        <v>403</v>
      </c>
      <c r="C66" s="176" t="s">
        <v>404</v>
      </c>
      <c r="D66" s="309" t="s">
        <v>405</v>
      </c>
      <c r="E66" s="274"/>
      <c r="F66" s="275"/>
      <c r="G66" s="388"/>
      <c r="H66" s="275"/>
      <c r="I66" s="411" t="str">
        <f t="shared" si="1"/>
        <v xml:space="preserve">  </v>
      </c>
    </row>
    <row r="67" spans="1:9" ht="25.5" customHeight="1" x14ac:dyDescent="0.2">
      <c r="B67" s="178" t="s">
        <v>406</v>
      </c>
      <c r="C67" s="176" t="s">
        <v>407</v>
      </c>
      <c r="D67" s="309" t="s">
        <v>408</v>
      </c>
      <c r="E67" s="274"/>
      <c r="F67" s="275"/>
      <c r="G67" s="388"/>
      <c r="H67" s="275"/>
      <c r="I67" s="411" t="str">
        <f t="shared" si="1"/>
        <v xml:space="preserve">  </v>
      </c>
    </row>
    <row r="68" spans="1:9" ht="25.5" customHeight="1" x14ac:dyDescent="0.2">
      <c r="B68" s="178">
        <v>235</v>
      </c>
      <c r="C68" s="176" t="s">
        <v>409</v>
      </c>
      <c r="D68" s="309" t="s">
        <v>410</v>
      </c>
      <c r="E68" s="274"/>
      <c r="F68" s="275"/>
      <c r="G68" s="388"/>
      <c r="H68" s="275"/>
      <c r="I68" s="411" t="str">
        <f t="shared" si="1"/>
        <v xml:space="preserve">  </v>
      </c>
    </row>
    <row r="69" spans="1:9" ht="25.5" customHeight="1" x14ac:dyDescent="0.2">
      <c r="B69" s="178" t="s">
        <v>411</v>
      </c>
      <c r="C69" s="176" t="s">
        <v>412</v>
      </c>
      <c r="D69" s="309" t="s">
        <v>413</v>
      </c>
      <c r="E69" s="274"/>
      <c r="F69" s="275"/>
      <c r="G69" s="388"/>
      <c r="H69" s="275"/>
      <c r="I69" s="411" t="str">
        <f t="shared" si="1"/>
        <v xml:space="preserve">  </v>
      </c>
    </row>
    <row r="70" spans="1:9" ht="25.5" customHeight="1" x14ac:dyDescent="0.2">
      <c r="B70" s="178">
        <v>237</v>
      </c>
      <c r="C70" s="176" t="s">
        <v>414</v>
      </c>
      <c r="D70" s="309" t="s">
        <v>415</v>
      </c>
      <c r="E70" s="274"/>
      <c r="F70" s="275"/>
      <c r="G70" s="388"/>
      <c r="H70" s="275"/>
      <c r="I70" s="411" t="str">
        <f t="shared" si="1"/>
        <v xml:space="preserve">  </v>
      </c>
    </row>
    <row r="71" spans="1:9" ht="20.100000000000001" customHeight="1" x14ac:dyDescent="0.2">
      <c r="B71" s="178" t="s">
        <v>416</v>
      </c>
      <c r="C71" s="176" t="s">
        <v>417</v>
      </c>
      <c r="D71" s="309" t="s">
        <v>418</v>
      </c>
      <c r="E71" s="274"/>
      <c r="F71" s="275"/>
      <c r="G71" s="388"/>
      <c r="H71" s="275"/>
      <c r="I71" s="411" t="str">
        <f t="shared" si="1"/>
        <v xml:space="preserve">  </v>
      </c>
    </row>
    <row r="72" spans="1:9" ht="20.100000000000001" customHeight="1" x14ac:dyDescent="0.2">
      <c r="B72" s="178">
        <v>24</v>
      </c>
      <c r="C72" s="176" t="s">
        <v>419</v>
      </c>
      <c r="D72" s="309" t="s">
        <v>420</v>
      </c>
      <c r="E72" s="394">
        <v>8896</v>
      </c>
      <c r="F72" s="404">
        <v>8700</v>
      </c>
      <c r="G72" s="405">
        <v>8700</v>
      </c>
      <c r="H72" s="275">
        <v>29029</v>
      </c>
      <c r="I72" s="411">
        <f t="shared" si="1"/>
        <v>3.3366666666666664</v>
      </c>
    </row>
    <row r="73" spans="1:9" ht="25.5" customHeight="1" x14ac:dyDescent="0.2">
      <c r="B73" s="178" t="s">
        <v>421</v>
      </c>
      <c r="C73" s="176" t="s">
        <v>422</v>
      </c>
      <c r="D73" s="309" t="s">
        <v>423</v>
      </c>
      <c r="E73" s="394">
        <v>511</v>
      </c>
      <c r="F73" s="404"/>
      <c r="G73" s="405"/>
      <c r="H73" s="275">
        <v>651</v>
      </c>
      <c r="I73" s="411" t="str">
        <f t="shared" ref="I73:I136" si="10">IFERROR(H73/G73,"  ")</f>
        <v xml:space="preserve">  </v>
      </c>
    </row>
    <row r="74" spans="1:9" ht="25.5" customHeight="1" x14ac:dyDescent="0.2">
      <c r="B74" s="178"/>
      <c r="C74" s="169" t="s">
        <v>424</v>
      </c>
      <c r="D74" s="309" t="s">
        <v>425</v>
      </c>
      <c r="E74" s="274">
        <f>+E8+E9+E40+E41</f>
        <v>247140</v>
      </c>
      <c r="F74" s="275">
        <f t="shared" ref="F74:H74" si="11">+F8+F9+F40+F41</f>
        <v>260889</v>
      </c>
      <c r="G74" s="388">
        <f t="shared" si="11"/>
        <v>260889</v>
      </c>
      <c r="H74" s="275">
        <f t="shared" si="11"/>
        <v>349247</v>
      </c>
      <c r="I74" s="411">
        <f t="shared" si="10"/>
        <v>1.3386804349742611</v>
      </c>
    </row>
    <row r="75" spans="1:9" ht="20.100000000000001" customHeight="1" x14ac:dyDescent="0.2">
      <c r="B75" s="178">
        <v>88</v>
      </c>
      <c r="C75" s="169" t="s">
        <v>426</v>
      </c>
      <c r="D75" s="309" t="s">
        <v>427</v>
      </c>
      <c r="E75" s="274"/>
      <c r="F75" s="275"/>
      <c r="G75" s="388"/>
      <c r="H75" s="275"/>
      <c r="I75" s="411" t="str">
        <f t="shared" si="10"/>
        <v xml:space="preserve">  </v>
      </c>
    </row>
    <row r="76" spans="1:9" ht="20.100000000000001" customHeight="1" x14ac:dyDescent="0.2">
      <c r="A76" s="170"/>
      <c r="B76" s="179"/>
      <c r="C76" s="169" t="s">
        <v>66</v>
      </c>
      <c r="D76" s="310"/>
      <c r="E76" s="274"/>
      <c r="F76" s="275"/>
      <c r="G76" s="388"/>
      <c r="H76" s="275"/>
      <c r="I76" s="411" t="str">
        <f t="shared" si="10"/>
        <v xml:space="preserve">  </v>
      </c>
    </row>
    <row r="77" spans="1:9" ht="20.100000000000001" customHeight="1" x14ac:dyDescent="0.2">
      <c r="A77" s="170"/>
      <c r="B77" s="560"/>
      <c r="C77" s="172" t="s">
        <v>428</v>
      </c>
      <c r="D77" s="561" t="s">
        <v>133</v>
      </c>
      <c r="E77" s="566">
        <f>+E79+E80+E81+E82+E83+E84+E85+E88-E89</f>
        <v>197451</v>
      </c>
      <c r="F77" s="568">
        <f t="shared" ref="F77:H77" si="12">+F79+F80+F81+F82+F83+F84+F85+F88-F89</f>
        <v>217965</v>
      </c>
      <c r="G77" s="570">
        <f t="shared" si="12"/>
        <v>217965</v>
      </c>
      <c r="H77" s="568">
        <f t="shared" si="12"/>
        <v>284836</v>
      </c>
      <c r="I77" s="517">
        <f t="shared" si="10"/>
        <v>1.3067969628151308</v>
      </c>
    </row>
    <row r="78" spans="1:9" ht="20.100000000000001" customHeight="1" x14ac:dyDescent="0.2">
      <c r="A78" s="170"/>
      <c r="B78" s="560"/>
      <c r="C78" s="173" t="s">
        <v>429</v>
      </c>
      <c r="D78" s="561"/>
      <c r="E78" s="567"/>
      <c r="F78" s="569"/>
      <c r="G78" s="571"/>
      <c r="H78" s="569"/>
      <c r="I78" s="518" t="str">
        <f t="shared" si="10"/>
        <v xml:space="preserve">  </v>
      </c>
    </row>
    <row r="79" spans="1:9" ht="20.100000000000001" customHeight="1" x14ac:dyDescent="0.2">
      <c r="A79" s="170"/>
      <c r="B79" s="171" t="s">
        <v>430</v>
      </c>
      <c r="C79" s="176" t="s">
        <v>431</v>
      </c>
      <c r="D79" s="309" t="s">
        <v>134</v>
      </c>
      <c r="E79" s="394">
        <v>130427</v>
      </c>
      <c r="F79" s="406">
        <v>137926</v>
      </c>
      <c r="G79" s="407">
        <v>137926</v>
      </c>
      <c r="H79" s="275">
        <v>217056</v>
      </c>
      <c r="I79" s="411">
        <f t="shared" si="10"/>
        <v>1.5737134405405797</v>
      </c>
    </row>
    <row r="80" spans="1:9" ht="20.100000000000001" customHeight="1" x14ac:dyDescent="0.2">
      <c r="B80" s="178">
        <v>31</v>
      </c>
      <c r="C80" s="176" t="s">
        <v>432</v>
      </c>
      <c r="D80" s="309" t="s">
        <v>135</v>
      </c>
      <c r="E80" s="394"/>
      <c r="F80" s="406"/>
      <c r="G80" s="407"/>
      <c r="H80" s="275"/>
      <c r="I80" s="411" t="str">
        <f t="shared" si="10"/>
        <v xml:space="preserve">  </v>
      </c>
    </row>
    <row r="81" spans="1:9" ht="20.100000000000001" customHeight="1" x14ac:dyDescent="0.2">
      <c r="B81" s="178">
        <v>306</v>
      </c>
      <c r="C81" s="176" t="s">
        <v>433</v>
      </c>
      <c r="D81" s="309" t="s">
        <v>136</v>
      </c>
      <c r="E81" s="394"/>
      <c r="F81" s="406"/>
      <c r="G81" s="407"/>
      <c r="H81" s="275"/>
      <c r="I81" s="411" t="str">
        <f t="shared" si="10"/>
        <v xml:space="preserve">  </v>
      </c>
    </row>
    <row r="82" spans="1:9" ht="20.100000000000001" customHeight="1" x14ac:dyDescent="0.2">
      <c r="B82" s="178">
        <v>32</v>
      </c>
      <c r="C82" s="176" t="s">
        <v>434</v>
      </c>
      <c r="D82" s="309" t="s">
        <v>137</v>
      </c>
      <c r="E82" s="394">
        <v>13387</v>
      </c>
      <c r="F82" s="406">
        <v>13387</v>
      </c>
      <c r="G82" s="407">
        <v>13387</v>
      </c>
      <c r="H82" s="275">
        <v>13387</v>
      </c>
      <c r="I82" s="411">
        <f t="shared" si="10"/>
        <v>1</v>
      </c>
    </row>
    <row r="83" spans="1:9" ht="58.5" customHeight="1" x14ac:dyDescent="0.2">
      <c r="B83" s="178" t="s">
        <v>435</v>
      </c>
      <c r="C83" s="176" t="s">
        <v>436</v>
      </c>
      <c r="D83" s="309" t="s">
        <v>138</v>
      </c>
      <c r="E83" s="274"/>
      <c r="F83" s="275"/>
      <c r="G83" s="388"/>
      <c r="H83" s="275"/>
      <c r="I83" s="411" t="str">
        <f t="shared" si="10"/>
        <v xml:space="preserve">  </v>
      </c>
    </row>
    <row r="84" spans="1:9" ht="49.5" customHeight="1" x14ac:dyDescent="0.2">
      <c r="B84" s="178" t="s">
        <v>437</v>
      </c>
      <c r="C84" s="176" t="s">
        <v>438</v>
      </c>
      <c r="D84" s="309" t="s">
        <v>139</v>
      </c>
      <c r="E84" s="274"/>
      <c r="F84" s="275"/>
      <c r="G84" s="388"/>
      <c r="H84" s="275"/>
      <c r="I84" s="411" t="str">
        <f t="shared" si="10"/>
        <v xml:space="preserve">  </v>
      </c>
    </row>
    <row r="85" spans="1:9" ht="20.100000000000001" customHeight="1" x14ac:dyDescent="0.2">
      <c r="B85" s="178">
        <v>34</v>
      </c>
      <c r="C85" s="176" t="s">
        <v>439</v>
      </c>
      <c r="D85" s="309" t="s">
        <v>140</v>
      </c>
      <c r="E85" s="274">
        <f>+E86+E87</f>
        <v>57525</v>
      </c>
      <c r="F85" s="275">
        <f t="shared" ref="F85:H85" si="13">+F86+F87</f>
        <v>66652</v>
      </c>
      <c r="G85" s="388">
        <f t="shared" si="13"/>
        <v>66652</v>
      </c>
      <c r="H85" s="275">
        <f t="shared" si="13"/>
        <v>54393</v>
      </c>
      <c r="I85" s="411">
        <f t="shared" si="10"/>
        <v>0.81607453639800753</v>
      </c>
    </row>
    <row r="86" spans="1:9" ht="20.100000000000001" customHeight="1" x14ac:dyDescent="0.2">
      <c r="B86" s="178">
        <v>340</v>
      </c>
      <c r="C86" s="176" t="s">
        <v>150</v>
      </c>
      <c r="D86" s="309" t="s">
        <v>141</v>
      </c>
      <c r="E86" s="394">
        <v>57525</v>
      </c>
      <c r="F86" s="406">
        <v>58737</v>
      </c>
      <c r="G86" s="407">
        <v>58737</v>
      </c>
      <c r="H86" s="275">
        <v>53677</v>
      </c>
      <c r="I86" s="411">
        <f t="shared" si="10"/>
        <v>0.91385327817219131</v>
      </c>
    </row>
    <row r="87" spans="1:9" ht="20.100000000000001" customHeight="1" x14ac:dyDescent="0.2">
      <c r="B87" s="178">
        <v>341</v>
      </c>
      <c r="C87" s="176" t="s">
        <v>440</v>
      </c>
      <c r="D87" s="309" t="s">
        <v>142</v>
      </c>
      <c r="E87" s="394"/>
      <c r="F87" s="404">
        <v>7915</v>
      </c>
      <c r="G87" s="405">
        <v>7915</v>
      </c>
      <c r="H87" s="470">
        <v>716</v>
      </c>
      <c r="I87" s="411">
        <f t="shared" si="10"/>
        <v>9.0461149715729633E-2</v>
      </c>
    </row>
    <row r="88" spans="1:9" ht="20.100000000000001" customHeight="1" x14ac:dyDescent="0.2">
      <c r="B88" s="178"/>
      <c r="C88" s="176" t="s">
        <v>441</v>
      </c>
      <c r="D88" s="309" t="s">
        <v>143</v>
      </c>
      <c r="E88" s="274"/>
      <c r="F88" s="275"/>
      <c r="G88" s="388"/>
      <c r="H88" s="275"/>
      <c r="I88" s="411" t="str">
        <f t="shared" si="10"/>
        <v xml:space="preserve">  </v>
      </c>
    </row>
    <row r="89" spans="1:9" ht="20.100000000000001" customHeight="1" x14ac:dyDescent="0.2">
      <c r="B89" s="178">
        <v>35</v>
      </c>
      <c r="C89" s="176" t="s">
        <v>442</v>
      </c>
      <c r="D89" s="309" t="s">
        <v>144</v>
      </c>
      <c r="E89" s="274">
        <f>+E90+E91</f>
        <v>3888</v>
      </c>
      <c r="F89" s="275">
        <f t="shared" ref="F89:H89" si="14">+F90+F91</f>
        <v>0</v>
      </c>
      <c r="G89" s="388">
        <f t="shared" si="14"/>
        <v>0</v>
      </c>
      <c r="H89" s="275">
        <f t="shared" si="14"/>
        <v>0</v>
      </c>
      <c r="I89" s="411" t="str">
        <f t="shared" si="10"/>
        <v xml:space="preserve">  </v>
      </c>
    </row>
    <row r="90" spans="1:9" ht="20.100000000000001" customHeight="1" x14ac:dyDescent="0.2">
      <c r="B90" s="178">
        <v>350</v>
      </c>
      <c r="C90" s="176" t="s">
        <v>443</v>
      </c>
      <c r="D90" s="309" t="s">
        <v>145</v>
      </c>
      <c r="E90" s="395"/>
      <c r="F90" s="275"/>
      <c r="G90" s="388"/>
      <c r="H90" s="275"/>
      <c r="I90" s="411" t="str">
        <f t="shared" si="10"/>
        <v xml:space="preserve">  </v>
      </c>
    </row>
    <row r="91" spans="1:9" ht="20.100000000000001" customHeight="1" x14ac:dyDescent="0.2">
      <c r="A91" s="170"/>
      <c r="B91" s="171">
        <v>351</v>
      </c>
      <c r="C91" s="176" t="s">
        <v>156</v>
      </c>
      <c r="D91" s="309" t="s">
        <v>146</v>
      </c>
      <c r="E91" s="274">
        <v>3888</v>
      </c>
      <c r="F91" s="275"/>
      <c r="G91" s="388"/>
      <c r="H91" s="275"/>
      <c r="I91" s="411" t="str">
        <f t="shared" si="10"/>
        <v xml:space="preserve">  </v>
      </c>
    </row>
    <row r="92" spans="1:9" ht="22.5" customHeight="1" x14ac:dyDescent="0.2">
      <c r="A92" s="170"/>
      <c r="B92" s="560"/>
      <c r="C92" s="172" t="s">
        <v>444</v>
      </c>
      <c r="D92" s="572" t="s">
        <v>147</v>
      </c>
      <c r="E92" s="562">
        <f>+E94+E99+E108</f>
        <v>27375</v>
      </c>
      <c r="F92" s="558">
        <f t="shared" ref="F92:H92" si="15">+F94+F99+F108</f>
        <v>24852</v>
      </c>
      <c r="G92" s="564">
        <f t="shared" si="15"/>
        <v>24852</v>
      </c>
      <c r="H92" s="558">
        <f t="shared" si="15"/>
        <v>37525</v>
      </c>
      <c r="I92" s="517">
        <f t="shared" si="10"/>
        <v>1.5099388379204892</v>
      </c>
    </row>
    <row r="93" spans="1:9" ht="13.5" customHeight="1" x14ac:dyDescent="0.2">
      <c r="A93" s="170"/>
      <c r="B93" s="560"/>
      <c r="C93" s="173" t="s">
        <v>445</v>
      </c>
      <c r="D93" s="572"/>
      <c r="E93" s="563"/>
      <c r="F93" s="559"/>
      <c r="G93" s="565"/>
      <c r="H93" s="559"/>
      <c r="I93" s="518" t="str">
        <f t="shared" si="10"/>
        <v xml:space="preserve">  </v>
      </c>
    </row>
    <row r="94" spans="1:9" ht="20.100000000000001" customHeight="1" x14ac:dyDescent="0.2">
      <c r="A94" s="170"/>
      <c r="B94" s="560">
        <v>40</v>
      </c>
      <c r="C94" s="174" t="s">
        <v>446</v>
      </c>
      <c r="D94" s="561" t="s">
        <v>148</v>
      </c>
      <c r="E94" s="566">
        <f>+E96+E97+E98</f>
        <v>27375</v>
      </c>
      <c r="F94" s="568">
        <f t="shared" ref="F94:H94" si="16">+F96+F97+F98</f>
        <v>24852</v>
      </c>
      <c r="G94" s="570">
        <f t="shared" si="16"/>
        <v>24852</v>
      </c>
      <c r="H94" s="568">
        <f t="shared" si="16"/>
        <v>37525</v>
      </c>
      <c r="I94" s="517">
        <f t="shared" si="10"/>
        <v>1.5099388379204892</v>
      </c>
    </row>
    <row r="95" spans="1:9" ht="14.25" customHeight="1" x14ac:dyDescent="0.2">
      <c r="A95" s="170"/>
      <c r="B95" s="560"/>
      <c r="C95" s="175" t="s">
        <v>447</v>
      </c>
      <c r="D95" s="561"/>
      <c r="E95" s="567"/>
      <c r="F95" s="569"/>
      <c r="G95" s="571"/>
      <c r="H95" s="569"/>
      <c r="I95" s="518" t="str">
        <f t="shared" si="10"/>
        <v xml:space="preserve">  </v>
      </c>
    </row>
    <row r="96" spans="1:9" ht="25.5" customHeight="1" x14ac:dyDescent="0.2">
      <c r="A96" s="170"/>
      <c r="B96" s="171">
        <v>404</v>
      </c>
      <c r="C96" s="176" t="s">
        <v>448</v>
      </c>
      <c r="D96" s="309" t="s">
        <v>149</v>
      </c>
      <c r="E96" s="395">
        <v>27375</v>
      </c>
      <c r="F96" s="404">
        <v>24852</v>
      </c>
      <c r="G96" s="405">
        <v>24852</v>
      </c>
      <c r="H96" s="275">
        <v>27375</v>
      </c>
      <c r="I96" s="411">
        <f t="shared" si="10"/>
        <v>1.1015210043457266</v>
      </c>
    </row>
    <row r="97" spans="1:9" ht="20.100000000000001" customHeight="1" x14ac:dyDescent="0.2">
      <c r="A97" s="170"/>
      <c r="B97" s="171">
        <v>400</v>
      </c>
      <c r="C97" s="176" t="s">
        <v>449</v>
      </c>
      <c r="D97" s="309" t="s">
        <v>151</v>
      </c>
      <c r="E97" s="274"/>
      <c r="F97" s="275"/>
      <c r="G97" s="388"/>
      <c r="H97" s="275"/>
      <c r="I97" s="411" t="str">
        <f t="shared" si="10"/>
        <v xml:space="preserve">  </v>
      </c>
    </row>
    <row r="98" spans="1:9" ht="20.100000000000001" customHeight="1" x14ac:dyDescent="0.2">
      <c r="A98" s="170"/>
      <c r="B98" s="171" t="s">
        <v>450</v>
      </c>
      <c r="C98" s="176" t="s">
        <v>451</v>
      </c>
      <c r="D98" s="309" t="s">
        <v>152</v>
      </c>
      <c r="E98" s="274"/>
      <c r="F98" s="275"/>
      <c r="G98" s="388"/>
      <c r="H98" s="275">
        <v>10150</v>
      </c>
      <c r="I98" s="411" t="str">
        <f t="shared" si="10"/>
        <v xml:space="preserve">  </v>
      </c>
    </row>
    <row r="99" spans="1:9" ht="20.100000000000001" customHeight="1" x14ac:dyDescent="0.2">
      <c r="A99" s="170"/>
      <c r="B99" s="560">
        <v>41</v>
      </c>
      <c r="C99" s="174" t="s">
        <v>452</v>
      </c>
      <c r="D99" s="561" t="s">
        <v>153</v>
      </c>
      <c r="E99" s="566">
        <f>+E101+E102+E103+E104+E105+E106+E107</f>
        <v>0</v>
      </c>
      <c r="F99" s="568">
        <f t="shared" ref="F99:H99" si="17">+F101+F102+F103+F104+F105+F106+F107</f>
        <v>0</v>
      </c>
      <c r="G99" s="570">
        <f t="shared" si="17"/>
        <v>0</v>
      </c>
      <c r="H99" s="568">
        <f t="shared" si="17"/>
        <v>0</v>
      </c>
      <c r="I99" s="517" t="str">
        <f t="shared" si="10"/>
        <v xml:space="preserve">  </v>
      </c>
    </row>
    <row r="100" spans="1:9" ht="12" customHeight="1" x14ac:dyDescent="0.2">
      <c r="A100" s="170"/>
      <c r="B100" s="560"/>
      <c r="C100" s="175" t="s">
        <v>453</v>
      </c>
      <c r="D100" s="561"/>
      <c r="E100" s="567"/>
      <c r="F100" s="569"/>
      <c r="G100" s="571"/>
      <c r="H100" s="569"/>
      <c r="I100" s="518" t="str">
        <f t="shared" si="10"/>
        <v xml:space="preserve">  </v>
      </c>
    </row>
    <row r="101" spans="1:9" ht="20.100000000000001" customHeight="1" x14ac:dyDescent="0.2">
      <c r="B101" s="178">
        <v>410</v>
      </c>
      <c r="C101" s="176" t="s">
        <v>454</v>
      </c>
      <c r="D101" s="309" t="s">
        <v>154</v>
      </c>
      <c r="E101" s="274"/>
      <c r="F101" s="275"/>
      <c r="G101" s="388"/>
      <c r="H101" s="275"/>
      <c r="I101" s="411" t="str">
        <f t="shared" si="10"/>
        <v xml:space="preserve">  </v>
      </c>
    </row>
    <row r="102" spans="1:9" ht="36.75" customHeight="1" x14ac:dyDescent="0.2">
      <c r="B102" s="178" t="s">
        <v>455</v>
      </c>
      <c r="C102" s="176" t="s">
        <v>456</v>
      </c>
      <c r="D102" s="309" t="s">
        <v>155</v>
      </c>
      <c r="E102" s="274"/>
      <c r="F102" s="275"/>
      <c r="G102" s="388"/>
      <c r="H102" s="275"/>
      <c r="I102" s="411" t="str">
        <f t="shared" si="10"/>
        <v xml:space="preserve">  </v>
      </c>
    </row>
    <row r="103" spans="1:9" ht="39" customHeight="1" x14ac:dyDescent="0.2">
      <c r="B103" s="178" t="s">
        <v>455</v>
      </c>
      <c r="C103" s="176" t="s">
        <v>457</v>
      </c>
      <c r="D103" s="309" t="s">
        <v>157</v>
      </c>
      <c r="E103" s="274"/>
      <c r="F103" s="275"/>
      <c r="G103" s="388"/>
      <c r="H103" s="275"/>
      <c r="I103" s="411" t="str">
        <f t="shared" si="10"/>
        <v xml:space="preserve">  </v>
      </c>
    </row>
    <row r="104" spans="1:9" ht="25.5" customHeight="1" x14ac:dyDescent="0.2">
      <c r="B104" s="178" t="s">
        <v>458</v>
      </c>
      <c r="C104" s="176" t="s">
        <v>459</v>
      </c>
      <c r="D104" s="309" t="s">
        <v>158</v>
      </c>
      <c r="E104" s="274"/>
      <c r="F104" s="275"/>
      <c r="G104" s="388"/>
      <c r="H104" s="275"/>
      <c r="I104" s="411" t="str">
        <f t="shared" si="10"/>
        <v xml:space="preserve">  </v>
      </c>
    </row>
    <row r="105" spans="1:9" ht="25.5" customHeight="1" x14ac:dyDescent="0.2">
      <c r="B105" s="178" t="s">
        <v>460</v>
      </c>
      <c r="C105" s="176" t="s">
        <v>461</v>
      </c>
      <c r="D105" s="309" t="s">
        <v>159</v>
      </c>
      <c r="E105" s="274"/>
      <c r="F105" s="275"/>
      <c r="G105" s="388"/>
      <c r="H105" s="275"/>
      <c r="I105" s="411" t="str">
        <f t="shared" si="10"/>
        <v xml:space="preserve">  </v>
      </c>
    </row>
    <row r="106" spans="1:9" ht="20.100000000000001" customHeight="1" x14ac:dyDescent="0.2">
      <c r="B106" s="178">
        <v>413</v>
      </c>
      <c r="C106" s="176" t="s">
        <v>462</v>
      </c>
      <c r="D106" s="309" t="s">
        <v>160</v>
      </c>
      <c r="E106" s="274"/>
      <c r="F106" s="275"/>
      <c r="G106" s="388"/>
      <c r="H106" s="275"/>
      <c r="I106" s="411" t="str">
        <f t="shared" si="10"/>
        <v xml:space="preserve">  </v>
      </c>
    </row>
    <row r="107" spans="1:9" ht="20.100000000000001" customHeight="1" x14ac:dyDescent="0.2">
      <c r="B107" s="178">
        <v>419</v>
      </c>
      <c r="C107" s="176" t="s">
        <v>463</v>
      </c>
      <c r="D107" s="309" t="s">
        <v>161</v>
      </c>
      <c r="E107" s="274"/>
      <c r="F107" s="275"/>
      <c r="G107" s="388"/>
      <c r="H107" s="275"/>
      <c r="I107" s="411" t="str">
        <f t="shared" si="10"/>
        <v xml:space="preserve">  </v>
      </c>
    </row>
    <row r="108" spans="1:9" ht="24" customHeight="1" x14ac:dyDescent="0.2">
      <c r="B108" s="178" t="s">
        <v>464</v>
      </c>
      <c r="C108" s="176" t="s">
        <v>465</v>
      </c>
      <c r="D108" s="309" t="s">
        <v>162</v>
      </c>
      <c r="E108" s="274"/>
      <c r="F108" s="275"/>
      <c r="G108" s="388"/>
      <c r="H108" s="275"/>
      <c r="I108" s="411" t="str">
        <f t="shared" si="10"/>
        <v xml:space="preserve">  </v>
      </c>
    </row>
    <row r="109" spans="1:9" ht="20.100000000000001" customHeight="1" x14ac:dyDescent="0.2">
      <c r="B109" s="178">
        <v>498</v>
      </c>
      <c r="C109" s="169" t="s">
        <v>466</v>
      </c>
      <c r="D109" s="309" t="s">
        <v>163</v>
      </c>
      <c r="E109" s="395">
        <v>213</v>
      </c>
      <c r="F109" s="275">
        <v>658</v>
      </c>
      <c r="G109" s="388">
        <v>658</v>
      </c>
      <c r="H109" s="275">
        <v>15312</v>
      </c>
      <c r="I109" s="411">
        <f t="shared" si="10"/>
        <v>23.270516717325229</v>
      </c>
    </row>
    <row r="110" spans="1:9" ht="24" customHeight="1" x14ac:dyDescent="0.2">
      <c r="A110" s="170"/>
      <c r="B110" s="171" t="s">
        <v>467</v>
      </c>
      <c r="C110" s="169" t="s">
        <v>468</v>
      </c>
      <c r="D110" s="309" t="s">
        <v>164</v>
      </c>
      <c r="E110" s="274"/>
      <c r="F110" s="275"/>
      <c r="G110" s="388"/>
      <c r="H110" s="275"/>
      <c r="I110" s="411" t="str">
        <f t="shared" si="10"/>
        <v xml:space="preserve">  </v>
      </c>
    </row>
    <row r="111" spans="1:9" ht="23.25" customHeight="1" x14ac:dyDescent="0.2">
      <c r="A111" s="170"/>
      <c r="B111" s="560"/>
      <c r="C111" s="172" t="s">
        <v>469</v>
      </c>
      <c r="D111" s="561" t="s">
        <v>165</v>
      </c>
      <c r="E111" s="566">
        <f>+E113+E114+E123+E124+E132+E137+E138</f>
        <v>22101</v>
      </c>
      <c r="F111" s="568">
        <f t="shared" ref="F111:H111" si="18">+F113+F114+F123+F124+F132+F137+F138</f>
        <v>17414</v>
      </c>
      <c r="G111" s="570">
        <f t="shared" si="18"/>
        <v>17414</v>
      </c>
      <c r="H111" s="568">
        <f t="shared" si="18"/>
        <v>11574</v>
      </c>
      <c r="I111" s="517">
        <f t="shared" si="10"/>
        <v>0.66463764786953028</v>
      </c>
    </row>
    <row r="112" spans="1:9" ht="13.5" customHeight="1" x14ac:dyDescent="0.2">
      <c r="A112" s="170"/>
      <c r="B112" s="560"/>
      <c r="C112" s="173" t="s">
        <v>470</v>
      </c>
      <c r="D112" s="561"/>
      <c r="E112" s="567"/>
      <c r="F112" s="569"/>
      <c r="G112" s="571"/>
      <c r="H112" s="569"/>
      <c r="I112" s="518" t="str">
        <f t="shared" si="10"/>
        <v xml:space="preserve">  </v>
      </c>
    </row>
    <row r="113" spans="1:9" ht="20.100000000000001" customHeight="1" x14ac:dyDescent="0.2">
      <c r="A113" s="170"/>
      <c r="B113" s="171">
        <v>467</v>
      </c>
      <c r="C113" s="176" t="s">
        <v>471</v>
      </c>
      <c r="D113" s="309" t="s">
        <v>166</v>
      </c>
      <c r="E113" s="274"/>
      <c r="F113" s="275"/>
      <c r="G113" s="388"/>
      <c r="H113" s="275"/>
      <c r="I113" s="411" t="str">
        <f t="shared" si="10"/>
        <v xml:space="preserve">  </v>
      </c>
    </row>
    <row r="114" spans="1:9" ht="20.100000000000001" customHeight="1" x14ac:dyDescent="0.2">
      <c r="A114" s="170"/>
      <c r="B114" s="560" t="s">
        <v>472</v>
      </c>
      <c r="C114" s="174" t="s">
        <v>473</v>
      </c>
      <c r="D114" s="561" t="s">
        <v>167</v>
      </c>
      <c r="E114" s="566">
        <f>+E116+E117+E119+E120+E121+E122</f>
        <v>0</v>
      </c>
      <c r="F114" s="568">
        <f t="shared" ref="F114:H114" si="19">+F116+F117+F119+F120+F121+F122</f>
        <v>0</v>
      </c>
      <c r="G114" s="570">
        <f t="shared" si="19"/>
        <v>0</v>
      </c>
      <c r="H114" s="568">
        <f t="shared" si="19"/>
        <v>0</v>
      </c>
      <c r="I114" s="517" t="str">
        <f t="shared" si="10"/>
        <v xml:space="preserve">  </v>
      </c>
    </row>
    <row r="115" spans="1:9" ht="15" customHeight="1" x14ac:dyDescent="0.2">
      <c r="A115" s="170"/>
      <c r="B115" s="560"/>
      <c r="C115" s="175" t="s">
        <v>474</v>
      </c>
      <c r="D115" s="561"/>
      <c r="E115" s="567"/>
      <c r="F115" s="569"/>
      <c r="G115" s="571"/>
      <c r="H115" s="569"/>
      <c r="I115" s="518" t="str">
        <f t="shared" si="10"/>
        <v xml:space="preserve">  </v>
      </c>
    </row>
    <row r="116" spans="1:9" ht="25.5" customHeight="1" x14ac:dyDescent="0.2">
      <c r="A116" s="170"/>
      <c r="B116" s="171" t="s">
        <v>475</v>
      </c>
      <c r="C116" s="176" t="s">
        <v>476</v>
      </c>
      <c r="D116" s="309" t="s">
        <v>168</v>
      </c>
      <c r="E116" s="274"/>
      <c r="F116" s="275"/>
      <c r="G116" s="388"/>
      <c r="H116" s="275"/>
      <c r="I116" s="411" t="str">
        <f t="shared" si="10"/>
        <v xml:space="preserve">  </v>
      </c>
    </row>
    <row r="117" spans="1:9" ht="25.5" customHeight="1" x14ac:dyDescent="0.2">
      <c r="B117" s="178" t="s">
        <v>475</v>
      </c>
      <c r="C117" s="176" t="s">
        <v>477</v>
      </c>
      <c r="D117" s="309" t="s">
        <v>169</v>
      </c>
      <c r="E117" s="274"/>
      <c r="F117" s="275"/>
      <c r="G117" s="388"/>
      <c r="H117" s="275"/>
      <c r="I117" s="411" t="str">
        <f t="shared" si="10"/>
        <v xml:space="preserve">  </v>
      </c>
    </row>
    <row r="118" spans="1:9" ht="25.5" customHeight="1" x14ac:dyDescent="0.2">
      <c r="B118" s="178" t="s">
        <v>478</v>
      </c>
      <c r="C118" s="176" t="s">
        <v>479</v>
      </c>
      <c r="D118" s="309" t="s">
        <v>170</v>
      </c>
      <c r="E118" s="274"/>
      <c r="F118" s="275"/>
      <c r="G118" s="388"/>
      <c r="H118" s="275"/>
      <c r="I118" s="411" t="str">
        <f t="shared" si="10"/>
        <v xml:space="preserve">  </v>
      </c>
    </row>
    <row r="119" spans="1:9" ht="24.75" customHeight="1" x14ac:dyDescent="0.2">
      <c r="B119" s="178" t="s">
        <v>480</v>
      </c>
      <c r="C119" s="176" t="s">
        <v>481</v>
      </c>
      <c r="D119" s="309" t="s">
        <v>171</v>
      </c>
      <c r="E119" s="274"/>
      <c r="F119" s="275"/>
      <c r="G119" s="388"/>
      <c r="H119" s="275"/>
      <c r="I119" s="411" t="str">
        <f t="shared" si="10"/>
        <v xml:space="preserve">  </v>
      </c>
    </row>
    <row r="120" spans="1:9" ht="24.75" customHeight="1" x14ac:dyDescent="0.2">
      <c r="B120" s="178" t="s">
        <v>482</v>
      </c>
      <c r="C120" s="176" t="s">
        <v>483</v>
      </c>
      <c r="D120" s="309" t="s">
        <v>172</v>
      </c>
      <c r="E120" s="274"/>
      <c r="F120" s="275"/>
      <c r="G120" s="388"/>
      <c r="H120" s="275"/>
      <c r="I120" s="411" t="str">
        <f t="shared" si="10"/>
        <v xml:space="preserve">  </v>
      </c>
    </row>
    <row r="121" spans="1:9" ht="20.100000000000001" customHeight="1" x14ac:dyDescent="0.2">
      <c r="B121" s="178">
        <v>426</v>
      </c>
      <c r="C121" s="176" t="s">
        <v>484</v>
      </c>
      <c r="D121" s="309" t="s">
        <v>173</v>
      </c>
      <c r="E121" s="274"/>
      <c r="F121" s="275"/>
      <c r="G121" s="388"/>
      <c r="H121" s="275"/>
      <c r="I121" s="411" t="str">
        <f t="shared" si="10"/>
        <v xml:space="preserve">  </v>
      </c>
    </row>
    <row r="122" spans="1:9" ht="20.100000000000001" customHeight="1" x14ac:dyDescent="0.2">
      <c r="B122" s="178">
        <v>428</v>
      </c>
      <c r="C122" s="176" t="s">
        <v>485</v>
      </c>
      <c r="D122" s="309" t="s">
        <v>174</v>
      </c>
      <c r="E122" s="274"/>
      <c r="F122" s="275"/>
      <c r="G122" s="388"/>
      <c r="H122" s="275"/>
      <c r="I122" s="411" t="str">
        <f t="shared" si="10"/>
        <v xml:space="preserve">  </v>
      </c>
    </row>
    <row r="123" spans="1:9" ht="20.100000000000001" customHeight="1" x14ac:dyDescent="0.2">
      <c r="B123" s="178">
        <v>430</v>
      </c>
      <c r="C123" s="176" t="s">
        <v>486</v>
      </c>
      <c r="D123" s="309" t="s">
        <v>175</v>
      </c>
      <c r="E123" s="394">
        <v>1188</v>
      </c>
      <c r="F123" s="404">
        <v>886</v>
      </c>
      <c r="G123" s="405">
        <v>886</v>
      </c>
      <c r="H123" s="275">
        <v>1128</v>
      </c>
      <c r="I123" s="411">
        <f t="shared" si="10"/>
        <v>1.27313769751693</v>
      </c>
    </row>
    <row r="124" spans="1:9" ht="20.100000000000001" customHeight="1" x14ac:dyDescent="0.2">
      <c r="A124" s="170"/>
      <c r="B124" s="560" t="s">
        <v>487</v>
      </c>
      <c r="C124" s="174" t="s">
        <v>488</v>
      </c>
      <c r="D124" s="561" t="s">
        <v>176</v>
      </c>
      <c r="E124" s="566">
        <f>+E126+E127+E128+E129+E130+E131</f>
        <v>17976</v>
      </c>
      <c r="F124" s="568">
        <f t="shared" ref="F124:H124" si="20">+F126+F127+F128+F129+F130+F131</f>
        <v>16528</v>
      </c>
      <c r="G124" s="570">
        <f t="shared" si="20"/>
        <v>16528</v>
      </c>
      <c r="H124" s="568">
        <f t="shared" si="20"/>
        <v>8767</v>
      </c>
      <c r="I124" s="517">
        <f t="shared" si="10"/>
        <v>0.53043320425943852</v>
      </c>
    </row>
    <row r="125" spans="1:9" ht="12.75" customHeight="1" x14ac:dyDescent="0.2">
      <c r="A125" s="170"/>
      <c r="B125" s="560"/>
      <c r="C125" s="175" t="s">
        <v>489</v>
      </c>
      <c r="D125" s="561"/>
      <c r="E125" s="567"/>
      <c r="F125" s="569"/>
      <c r="G125" s="571"/>
      <c r="H125" s="569"/>
      <c r="I125" s="518" t="str">
        <f t="shared" si="10"/>
        <v xml:space="preserve">  </v>
      </c>
    </row>
    <row r="126" spans="1:9" ht="24.75" customHeight="1" x14ac:dyDescent="0.2">
      <c r="B126" s="178" t="s">
        <v>490</v>
      </c>
      <c r="C126" s="176" t="s">
        <v>491</v>
      </c>
      <c r="D126" s="309" t="s">
        <v>177</v>
      </c>
      <c r="E126" s="274"/>
      <c r="F126" s="275"/>
      <c r="G126" s="388"/>
      <c r="H126" s="275"/>
      <c r="I126" s="411" t="str">
        <f t="shared" si="10"/>
        <v xml:space="preserve">  </v>
      </c>
    </row>
    <row r="127" spans="1:9" ht="24.75" customHeight="1" x14ac:dyDescent="0.2">
      <c r="B127" s="178" t="s">
        <v>492</v>
      </c>
      <c r="C127" s="176" t="s">
        <v>493</v>
      </c>
      <c r="D127" s="309" t="s">
        <v>178</v>
      </c>
      <c r="E127" s="274"/>
      <c r="F127" s="275"/>
      <c r="G127" s="388"/>
      <c r="H127" s="275"/>
      <c r="I127" s="411" t="str">
        <f t="shared" si="10"/>
        <v xml:space="preserve">  </v>
      </c>
    </row>
    <row r="128" spans="1:9" ht="20.100000000000001" customHeight="1" x14ac:dyDescent="0.2">
      <c r="B128" s="178">
        <v>435</v>
      </c>
      <c r="C128" s="176" t="s">
        <v>494</v>
      </c>
      <c r="D128" s="309" t="s">
        <v>179</v>
      </c>
      <c r="E128" s="394">
        <v>17976</v>
      </c>
      <c r="F128" s="404">
        <v>16528</v>
      </c>
      <c r="G128" s="405">
        <v>16528</v>
      </c>
      <c r="H128" s="275">
        <v>8767</v>
      </c>
      <c r="I128" s="411">
        <f t="shared" si="10"/>
        <v>0.53043320425943852</v>
      </c>
    </row>
    <row r="129" spans="1:10" ht="20.100000000000001" customHeight="1" x14ac:dyDescent="0.2">
      <c r="B129" s="178">
        <v>436</v>
      </c>
      <c r="C129" s="176" t="s">
        <v>495</v>
      </c>
      <c r="D129" s="309" t="s">
        <v>180</v>
      </c>
      <c r="E129" s="274"/>
      <c r="F129" s="275"/>
      <c r="G129" s="388"/>
      <c r="H129" s="275"/>
      <c r="I129" s="411" t="str">
        <f t="shared" si="10"/>
        <v xml:space="preserve">  </v>
      </c>
    </row>
    <row r="130" spans="1:10" ht="20.100000000000001" customHeight="1" x14ac:dyDescent="0.2">
      <c r="B130" s="178" t="s">
        <v>496</v>
      </c>
      <c r="C130" s="176" t="s">
        <v>497</v>
      </c>
      <c r="D130" s="309" t="s">
        <v>181</v>
      </c>
      <c r="E130" s="274"/>
      <c r="F130" s="275"/>
      <c r="G130" s="388"/>
      <c r="H130" s="275"/>
      <c r="I130" s="411" t="str">
        <f t="shared" si="10"/>
        <v xml:space="preserve">  </v>
      </c>
    </row>
    <row r="131" spans="1:10" ht="20.100000000000001" customHeight="1" x14ac:dyDescent="0.2">
      <c r="B131" s="178" t="s">
        <v>496</v>
      </c>
      <c r="C131" s="176" t="s">
        <v>498</v>
      </c>
      <c r="D131" s="309" t="s">
        <v>182</v>
      </c>
      <c r="E131" s="274"/>
      <c r="F131" s="275"/>
      <c r="G131" s="388"/>
      <c r="H131" s="275"/>
      <c r="I131" s="411" t="str">
        <f t="shared" si="10"/>
        <v xml:space="preserve">  </v>
      </c>
    </row>
    <row r="132" spans="1:10" ht="20.100000000000001" customHeight="1" x14ac:dyDescent="0.2">
      <c r="A132" s="170"/>
      <c r="B132" s="560" t="s">
        <v>499</v>
      </c>
      <c r="C132" s="174" t="s">
        <v>500</v>
      </c>
      <c r="D132" s="561" t="s">
        <v>183</v>
      </c>
      <c r="E132" s="566">
        <f>+E134+E135+E136</f>
        <v>2937</v>
      </c>
      <c r="F132" s="568">
        <f t="shared" ref="F132:H132" si="21">+F134+F135+F136</f>
        <v>0</v>
      </c>
      <c r="G132" s="570">
        <f t="shared" si="21"/>
        <v>0</v>
      </c>
      <c r="H132" s="568">
        <f t="shared" si="21"/>
        <v>1679</v>
      </c>
      <c r="I132" s="517" t="str">
        <f t="shared" si="10"/>
        <v xml:space="preserve">  </v>
      </c>
    </row>
    <row r="133" spans="1:10" ht="15.75" customHeight="1" x14ac:dyDescent="0.2">
      <c r="A133" s="170"/>
      <c r="B133" s="560"/>
      <c r="C133" s="175" t="s">
        <v>501</v>
      </c>
      <c r="D133" s="561"/>
      <c r="E133" s="567"/>
      <c r="F133" s="569"/>
      <c r="G133" s="571"/>
      <c r="H133" s="569"/>
      <c r="I133" s="518" t="str">
        <f t="shared" si="10"/>
        <v xml:space="preserve">  </v>
      </c>
    </row>
    <row r="134" spans="1:10" ht="20.100000000000001" customHeight="1" x14ac:dyDescent="0.2">
      <c r="B134" s="178" t="s">
        <v>502</v>
      </c>
      <c r="C134" s="176" t="s">
        <v>503</v>
      </c>
      <c r="D134" s="309" t="s">
        <v>184</v>
      </c>
      <c r="E134" s="394">
        <v>629</v>
      </c>
      <c r="F134" s="404"/>
      <c r="G134" s="405"/>
      <c r="H134" s="275"/>
      <c r="I134" s="411" t="str">
        <f t="shared" si="10"/>
        <v xml:space="preserve">  </v>
      </c>
    </row>
    <row r="135" spans="1:10" ht="24.75" customHeight="1" x14ac:dyDescent="0.2">
      <c r="B135" s="178" t="s">
        <v>504</v>
      </c>
      <c r="C135" s="176" t="s">
        <v>505</v>
      </c>
      <c r="D135" s="309" t="s">
        <v>185</v>
      </c>
      <c r="E135" s="394">
        <v>2308</v>
      </c>
      <c r="F135" s="404"/>
      <c r="G135" s="405"/>
      <c r="H135" s="275">
        <v>1679</v>
      </c>
      <c r="I135" s="411" t="str">
        <f t="shared" si="10"/>
        <v xml:space="preserve">  </v>
      </c>
    </row>
    <row r="136" spans="1:10" ht="20.100000000000001" customHeight="1" x14ac:dyDescent="0.2">
      <c r="B136" s="178">
        <v>481</v>
      </c>
      <c r="C136" s="176" t="s">
        <v>506</v>
      </c>
      <c r="D136" s="309" t="s">
        <v>186</v>
      </c>
      <c r="E136" s="274"/>
      <c r="F136" s="275"/>
      <c r="G136" s="388"/>
      <c r="H136" s="275"/>
      <c r="I136" s="411" t="str">
        <f t="shared" si="10"/>
        <v xml:space="preserve">  </v>
      </c>
    </row>
    <row r="137" spans="1:10" ht="36.75" customHeight="1" x14ac:dyDescent="0.2">
      <c r="B137" s="178">
        <v>427</v>
      </c>
      <c r="C137" s="176" t="s">
        <v>507</v>
      </c>
      <c r="D137" s="309" t="s">
        <v>187</v>
      </c>
      <c r="E137" s="274"/>
      <c r="F137" s="275"/>
      <c r="G137" s="388"/>
      <c r="H137" s="275"/>
      <c r="I137" s="411" t="str">
        <f t="shared" ref="I137:I143" si="22">IFERROR(H137/G137,"  ")</f>
        <v xml:space="preserve">  </v>
      </c>
    </row>
    <row r="138" spans="1:10" ht="36.75" customHeight="1" x14ac:dyDescent="0.2">
      <c r="A138" s="170"/>
      <c r="B138" s="171" t="s">
        <v>508</v>
      </c>
      <c r="C138" s="176" t="s">
        <v>509</v>
      </c>
      <c r="D138" s="309" t="s">
        <v>188</v>
      </c>
      <c r="E138" s="274"/>
      <c r="F138" s="275"/>
      <c r="G138" s="388"/>
      <c r="H138" s="275"/>
      <c r="I138" s="411" t="str">
        <f t="shared" si="22"/>
        <v xml:space="preserve">  </v>
      </c>
    </row>
    <row r="139" spans="1:10" ht="20.100000000000001" customHeight="1" x14ac:dyDescent="0.2">
      <c r="A139" s="170"/>
      <c r="B139" s="560"/>
      <c r="C139" s="172" t="s">
        <v>510</v>
      </c>
      <c r="D139" s="561" t="s">
        <v>189</v>
      </c>
      <c r="E139" s="566"/>
      <c r="F139" s="568"/>
      <c r="G139" s="570"/>
      <c r="H139" s="568"/>
      <c r="I139" s="517" t="str">
        <f t="shared" si="22"/>
        <v xml:space="preserve">  </v>
      </c>
    </row>
    <row r="140" spans="1:10" ht="23.25" customHeight="1" x14ac:dyDescent="0.2">
      <c r="A140" s="170"/>
      <c r="B140" s="560"/>
      <c r="C140" s="173" t="s">
        <v>511</v>
      </c>
      <c r="D140" s="561"/>
      <c r="E140" s="567"/>
      <c r="F140" s="569"/>
      <c r="G140" s="571"/>
      <c r="H140" s="569"/>
      <c r="I140" s="518" t="str">
        <f t="shared" si="22"/>
        <v xml:space="preserve">  </v>
      </c>
    </row>
    <row r="141" spans="1:10" ht="20.100000000000001" customHeight="1" x14ac:dyDescent="0.2">
      <c r="A141" s="170"/>
      <c r="B141" s="560"/>
      <c r="C141" s="172" t="s">
        <v>512</v>
      </c>
      <c r="D141" s="561" t="s">
        <v>190</v>
      </c>
      <c r="E141" s="562">
        <f>+E77+E92+E109+E110+E111-E139</f>
        <v>247140</v>
      </c>
      <c r="F141" s="558">
        <f t="shared" ref="F141:H141" si="23">+F77+F92+F109+F110+F111-F139</f>
        <v>260889</v>
      </c>
      <c r="G141" s="564">
        <f t="shared" si="23"/>
        <v>260889</v>
      </c>
      <c r="H141" s="558">
        <f t="shared" si="23"/>
        <v>349247</v>
      </c>
      <c r="I141" s="517">
        <f t="shared" si="22"/>
        <v>1.3386804349742611</v>
      </c>
      <c r="J141" s="180"/>
    </row>
    <row r="142" spans="1:10" ht="14.25" customHeight="1" x14ac:dyDescent="0.2">
      <c r="A142" s="170"/>
      <c r="B142" s="560"/>
      <c r="C142" s="173" t="s">
        <v>513</v>
      </c>
      <c r="D142" s="561"/>
      <c r="E142" s="563"/>
      <c r="F142" s="559"/>
      <c r="G142" s="565"/>
      <c r="H142" s="559"/>
      <c r="I142" s="518" t="str">
        <f t="shared" si="22"/>
        <v xml:space="preserve">  </v>
      </c>
    </row>
    <row r="143" spans="1:10" ht="20.100000000000001" customHeight="1" thickBot="1" x14ac:dyDescent="0.25">
      <c r="A143" s="170"/>
      <c r="B143" s="181">
        <v>89</v>
      </c>
      <c r="C143" s="182" t="s">
        <v>514</v>
      </c>
      <c r="D143" s="308" t="s">
        <v>191</v>
      </c>
      <c r="E143" s="276"/>
      <c r="F143" s="277"/>
      <c r="G143" s="265"/>
      <c r="H143" s="277"/>
      <c r="I143" s="412" t="str">
        <f t="shared" si="22"/>
        <v xml:space="preserve">  </v>
      </c>
    </row>
    <row r="145" spans="2:2" x14ac:dyDescent="0.2">
      <c r="B145" s="157" t="s">
        <v>572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topLeftCell="A40" workbookViewId="0">
      <selection activeCell="G17" sqref="G17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7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4"/>
      <c r="G1" s="184"/>
      <c r="H1" s="167" t="s">
        <v>570</v>
      </c>
    </row>
    <row r="2" spans="1:8" ht="21.75" customHeight="1" x14ac:dyDescent="0.25">
      <c r="B2" s="584" t="s">
        <v>68</v>
      </c>
      <c r="C2" s="584"/>
      <c r="D2" s="584"/>
      <c r="E2" s="584"/>
      <c r="F2" s="584"/>
      <c r="G2" s="584"/>
      <c r="H2" s="584"/>
    </row>
    <row r="3" spans="1:8" ht="14.25" customHeight="1" x14ac:dyDescent="0.25">
      <c r="B3" s="584" t="s">
        <v>816</v>
      </c>
      <c r="C3" s="584"/>
      <c r="D3" s="584"/>
      <c r="E3" s="584"/>
      <c r="F3" s="584"/>
      <c r="G3" s="584"/>
      <c r="H3" s="584"/>
    </row>
    <row r="4" spans="1:8" ht="14.25" customHeight="1" thickBot="1" x14ac:dyDescent="0.3">
      <c r="B4" s="156"/>
      <c r="C4" s="156"/>
      <c r="D4" s="156"/>
      <c r="E4" s="156"/>
      <c r="F4" s="156"/>
      <c r="G4" s="156"/>
      <c r="H4" s="37" t="s">
        <v>128</v>
      </c>
    </row>
    <row r="5" spans="1:8" ht="24.75" customHeight="1" x14ac:dyDescent="0.25">
      <c r="B5" s="589" t="s">
        <v>515</v>
      </c>
      <c r="C5" s="544" t="s">
        <v>84</v>
      </c>
      <c r="D5" s="544" t="s">
        <v>781</v>
      </c>
      <c r="E5" s="546" t="s">
        <v>782</v>
      </c>
      <c r="F5" s="556" t="s">
        <v>812</v>
      </c>
      <c r="G5" s="557"/>
      <c r="H5" s="554" t="s">
        <v>813</v>
      </c>
    </row>
    <row r="6" spans="1:8" ht="25.5" customHeight="1" x14ac:dyDescent="0.25">
      <c r="B6" s="590"/>
      <c r="C6" s="545"/>
      <c r="D6" s="545"/>
      <c r="E6" s="547"/>
      <c r="F6" s="230" t="s">
        <v>67</v>
      </c>
      <c r="G6" s="298" t="s">
        <v>46</v>
      </c>
      <c r="H6" s="555"/>
    </row>
    <row r="7" spans="1:8" ht="16.5" thickBot="1" x14ac:dyDescent="0.3">
      <c r="A7" s="64"/>
      <c r="B7" s="185">
        <v>1</v>
      </c>
      <c r="C7" s="186">
        <v>2</v>
      </c>
      <c r="D7" s="187">
        <v>3</v>
      </c>
      <c r="E7" s="207">
        <v>4</v>
      </c>
      <c r="F7" s="187">
        <v>5</v>
      </c>
      <c r="G7" s="188">
        <v>6</v>
      </c>
      <c r="H7" s="166">
        <v>7</v>
      </c>
    </row>
    <row r="8" spans="1:8" ht="20.100000000000001" customHeight="1" x14ac:dyDescent="0.25">
      <c r="A8" s="64"/>
      <c r="B8" s="189" t="s">
        <v>516</v>
      </c>
      <c r="C8" s="190"/>
      <c r="D8" s="199"/>
      <c r="E8" s="200"/>
      <c r="F8" s="199"/>
      <c r="G8" s="200"/>
      <c r="H8" s="205"/>
    </row>
    <row r="9" spans="1:8" ht="20.100000000000001" customHeight="1" x14ac:dyDescent="0.25">
      <c r="A9" s="64"/>
      <c r="B9" s="191" t="s">
        <v>517</v>
      </c>
      <c r="C9" s="192">
        <v>3001</v>
      </c>
      <c r="D9" s="201">
        <f>+D10+D11+D12+D13</f>
        <v>347827</v>
      </c>
      <c r="E9" s="202">
        <f>+E10+E11+E12+E13</f>
        <v>408575</v>
      </c>
      <c r="F9" s="201">
        <f>+F10+F11+F12+F13</f>
        <v>408575</v>
      </c>
      <c r="G9" s="202">
        <f>+G10+G11+G12+G13</f>
        <v>379650</v>
      </c>
      <c r="H9" s="387">
        <f t="shared" ref="H9" si="0">IFERROR(G9/F9,"  ")</f>
        <v>0.92920516429052191</v>
      </c>
    </row>
    <row r="10" spans="1:8" ht="20.100000000000001" customHeight="1" x14ac:dyDescent="0.25">
      <c r="A10" s="64"/>
      <c r="B10" s="193" t="s">
        <v>518</v>
      </c>
      <c r="C10" s="194">
        <v>3002</v>
      </c>
      <c r="D10" s="203">
        <v>343889</v>
      </c>
      <c r="E10" s="204">
        <v>404512</v>
      </c>
      <c r="F10" s="203">
        <v>404512</v>
      </c>
      <c r="G10" s="204">
        <v>374915</v>
      </c>
      <c r="H10" s="411">
        <f t="shared" ref="H10" si="1">IFERROR(G10/F10,"  ")</f>
        <v>0.92683282572581283</v>
      </c>
    </row>
    <row r="11" spans="1:8" ht="20.100000000000001" customHeight="1" x14ac:dyDescent="0.25">
      <c r="A11" s="64"/>
      <c r="B11" s="193" t="s">
        <v>519</v>
      </c>
      <c r="C11" s="194">
        <v>3003</v>
      </c>
      <c r="D11" s="203"/>
      <c r="E11" s="204"/>
      <c r="F11" s="203"/>
      <c r="G11" s="204"/>
      <c r="H11" s="206"/>
    </row>
    <row r="12" spans="1:8" ht="20.100000000000001" customHeight="1" x14ac:dyDescent="0.25">
      <c r="A12" s="64"/>
      <c r="B12" s="193" t="s">
        <v>520</v>
      </c>
      <c r="C12" s="194">
        <v>3004</v>
      </c>
      <c r="D12" s="203">
        <v>3938</v>
      </c>
      <c r="E12" s="204">
        <v>4063</v>
      </c>
      <c r="F12" s="203">
        <v>4063</v>
      </c>
      <c r="G12" s="204">
        <v>4735</v>
      </c>
      <c r="H12" s="411">
        <f t="shared" ref="H12:H14" si="2">IFERROR(G12/F12,"  ")</f>
        <v>1.1653950283042087</v>
      </c>
    </row>
    <row r="13" spans="1:8" ht="20.100000000000001" customHeight="1" x14ac:dyDescent="0.25">
      <c r="A13" s="64"/>
      <c r="B13" s="193" t="s">
        <v>521</v>
      </c>
      <c r="C13" s="194">
        <v>3005</v>
      </c>
      <c r="D13" s="203"/>
      <c r="E13" s="204"/>
      <c r="F13" s="203"/>
      <c r="G13" s="204"/>
      <c r="H13" s="411" t="str">
        <f t="shared" si="2"/>
        <v xml:space="preserve">  </v>
      </c>
    </row>
    <row r="14" spans="1:8" ht="20.100000000000001" customHeight="1" x14ac:dyDescent="0.25">
      <c r="A14" s="64"/>
      <c r="B14" s="191" t="s">
        <v>522</v>
      </c>
      <c r="C14" s="192">
        <v>3006</v>
      </c>
      <c r="D14" s="201">
        <f>+D15+D16+D17+D18+D19+D20+D21+D22</f>
        <v>351185</v>
      </c>
      <c r="E14" s="202">
        <f>+E15+E16+E17+E18+E19+E20+E21+E22</f>
        <v>375148</v>
      </c>
      <c r="F14" s="201">
        <f>+F15+F16+F17+F18+F19+F20+F21+F22</f>
        <v>375148</v>
      </c>
      <c r="G14" s="202">
        <f>+G15+G16+G17+G18+G19+G20+G21+G22</f>
        <v>347885</v>
      </c>
      <c r="H14" s="387">
        <f t="shared" si="2"/>
        <v>0.92732734813993412</v>
      </c>
    </row>
    <row r="15" spans="1:8" ht="20.100000000000001" customHeight="1" x14ac:dyDescent="0.25">
      <c r="A15" s="64"/>
      <c r="B15" s="193" t="s">
        <v>523</v>
      </c>
      <c r="C15" s="194">
        <v>3007</v>
      </c>
      <c r="D15" s="203">
        <v>89564</v>
      </c>
      <c r="E15" s="204">
        <v>115298</v>
      </c>
      <c r="F15" s="203">
        <v>115298</v>
      </c>
      <c r="G15" s="204">
        <v>115421</v>
      </c>
      <c r="H15" s="411">
        <f t="shared" ref="H15" si="3">IFERROR(G15/F15,"  ")</f>
        <v>1.0010668008118093</v>
      </c>
    </row>
    <row r="16" spans="1:8" ht="20.100000000000001" customHeight="1" x14ac:dyDescent="0.25">
      <c r="A16" s="64"/>
      <c r="B16" s="193" t="s">
        <v>524</v>
      </c>
      <c r="C16" s="194">
        <v>3008</v>
      </c>
      <c r="D16" s="203"/>
      <c r="E16" s="204"/>
      <c r="F16" s="203"/>
      <c r="G16" s="204"/>
      <c r="H16" s="206"/>
    </row>
    <row r="17" spans="1:8" ht="20.100000000000001" customHeight="1" x14ac:dyDescent="0.25">
      <c r="A17" s="64"/>
      <c r="B17" s="193" t="s">
        <v>525</v>
      </c>
      <c r="C17" s="194">
        <v>3009</v>
      </c>
      <c r="D17" s="203">
        <v>227533</v>
      </c>
      <c r="E17" s="204">
        <v>253816</v>
      </c>
      <c r="F17" s="203">
        <v>253816</v>
      </c>
      <c r="G17" s="204">
        <v>230717</v>
      </c>
      <c r="H17" s="411">
        <f t="shared" ref="H17:H18" si="4">IFERROR(G17/F17,"  ")</f>
        <v>0.908993128880764</v>
      </c>
    </row>
    <row r="18" spans="1:8" ht="20.100000000000001" customHeight="1" x14ac:dyDescent="0.25">
      <c r="A18" s="64"/>
      <c r="B18" s="193" t="s">
        <v>526</v>
      </c>
      <c r="C18" s="194">
        <v>3010</v>
      </c>
      <c r="D18" s="203">
        <v>87</v>
      </c>
      <c r="E18" s="204">
        <v>100</v>
      </c>
      <c r="F18" s="203">
        <v>100</v>
      </c>
      <c r="G18" s="204">
        <v>47</v>
      </c>
      <c r="H18" s="411">
        <f t="shared" si="4"/>
        <v>0.47</v>
      </c>
    </row>
    <row r="19" spans="1:8" ht="20.100000000000001" customHeight="1" x14ac:dyDescent="0.25">
      <c r="A19" s="64"/>
      <c r="B19" s="193" t="s">
        <v>527</v>
      </c>
      <c r="C19" s="194">
        <v>3011</v>
      </c>
      <c r="D19" s="203"/>
      <c r="E19" s="204"/>
      <c r="F19" s="203"/>
      <c r="G19" s="204"/>
      <c r="H19" s="206"/>
    </row>
    <row r="20" spans="1:8" ht="20.100000000000001" customHeight="1" x14ac:dyDescent="0.25">
      <c r="A20" s="64"/>
      <c r="B20" s="193" t="s">
        <v>528</v>
      </c>
      <c r="C20" s="194">
        <v>3012</v>
      </c>
      <c r="D20" s="203">
        <v>679</v>
      </c>
      <c r="E20" s="204"/>
      <c r="F20" s="203"/>
      <c r="G20" s="204"/>
      <c r="H20" s="411" t="str">
        <f t="shared" ref="H20:H21" si="5">IFERROR(G20/F20,"  ")</f>
        <v xml:space="preserve">  </v>
      </c>
    </row>
    <row r="21" spans="1:8" ht="20.100000000000001" customHeight="1" x14ac:dyDescent="0.25">
      <c r="A21" s="64"/>
      <c r="B21" s="193" t="s">
        <v>529</v>
      </c>
      <c r="C21" s="194">
        <v>3013</v>
      </c>
      <c r="D21" s="203">
        <v>5646</v>
      </c>
      <c r="E21" s="204">
        <v>5934</v>
      </c>
      <c r="F21" s="203">
        <v>5934</v>
      </c>
      <c r="G21" s="204">
        <v>1700</v>
      </c>
      <c r="H21" s="411">
        <f t="shared" si="5"/>
        <v>0.28648466464442196</v>
      </c>
    </row>
    <row r="22" spans="1:8" ht="20.100000000000001" customHeight="1" x14ac:dyDescent="0.25">
      <c r="A22" s="64"/>
      <c r="B22" s="193" t="s">
        <v>530</v>
      </c>
      <c r="C22" s="194">
        <v>3014</v>
      </c>
      <c r="D22" s="203">
        <v>27676</v>
      </c>
      <c r="E22" s="204"/>
      <c r="F22" s="203"/>
      <c r="G22" s="204"/>
      <c r="H22" s="206"/>
    </row>
    <row r="23" spans="1:8" ht="20.100000000000001" customHeight="1" x14ac:dyDescent="0.25">
      <c r="A23" s="64"/>
      <c r="B23" s="193" t="s">
        <v>531</v>
      </c>
      <c r="C23" s="194">
        <v>3015</v>
      </c>
      <c r="D23" s="203"/>
      <c r="E23" s="204">
        <f>+E9-E14</f>
        <v>33427</v>
      </c>
      <c r="F23" s="203">
        <f>+F9-F14</f>
        <v>33427</v>
      </c>
      <c r="G23" s="203">
        <f>+G9-G14</f>
        <v>31765</v>
      </c>
      <c r="H23" s="411">
        <f t="shared" ref="H23" si="6">IFERROR(G23/F23,"  ")</f>
        <v>0.95027971400364974</v>
      </c>
    </row>
    <row r="24" spans="1:8" ht="20.100000000000001" customHeight="1" x14ac:dyDescent="0.25">
      <c r="A24" s="64"/>
      <c r="B24" s="193" t="s">
        <v>532</v>
      </c>
      <c r="C24" s="194">
        <v>3016</v>
      </c>
      <c r="D24" s="204">
        <f>+D14-D9</f>
        <v>3358</v>
      </c>
      <c r="E24" s="204"/>
      <c r="F24" s="203"/>
      <c r="G24" s="204"/>
      <c r="H24" s="206" t="e">
        <f t="shared" ref="H24:H25" si="7">+G24/F24%</f>
        <v>#DIV/0!</v>
      </c>
    </row>
    <row r="25" spans="1:8" ht="20.100000000000001" customHeight="1" x14ac:dyDescent="0.25">
      <c r="A25" s="64"/>
      <c r="B25" s="195" t="s">
        <v>533</v>
      </c>
      <c r="C25" s="194"/>
      <c r="D25" s="203"/>
      <c r="E25" s="204"/>
      <c r="F25" s="203"/>
      <c r="G25" s="204"/>
      <c r="H25" s="206" t="e">
        <f t="shared" si="7"/>
        <v>#DIV/0!</v>
      </c>
    </row>
    <row r="26" spans="1:8" ht="20.100000000000001" customHeight="1" x14ac:dyDescent="0.25">
      <c r="A26" s="64"/>
      <c r="B26" s="191" t="s">
        <v>192</v>
      </c>
      <c r="C26" s="192">
        <v>3017</v>
      </c>
      <c r="D26" s="201">
        <f>+D27+D28+D29+D30+D31</f>
        <v>0</v>
      </c>
      <c r="E26" s="202">
        <f>+E27+E28+E29+E30+E31</f>
        <v>0</v>
      </c>
      <c r="F26" s="201">
        <f>+F27+F28+F29+F30+F31</f>
        <v>0</v>
      </c>
      <c r="G26" s="202">
        <f>+G27+G28+G29+G30+G31</f>
        <v>0</v>
      </c>
      <c r="H26" s="387" t="str">
        <f t="shared" ref="H26" si="8">IFERROR(G26/F26,"  ")</f>
        <v xml:space="preserve">  </v>
      </c>
    </row>
    <row r="27" spans="1:8" ht="20.100000000000001" customHeight="1" x14ac:dyDescent="0.25">
      <c r="A27" s="64"/>
      <c r="B27" s="193" t="s">
        <v>534</v>
      </c>
      <c r="C27" s="194">
        <v>3018</v>
      </c>
      <c r="D27" s="203"/>
      <c r="E27" s="204"/>
      <c r="F27" s="203"/>
      <c r="G27" s="204"/>
      <c r="H27" s="206" t="str">
        <f t="shared" ref="H27:H66" si="9">IFERROR(G27/F27,"  ")</f>
        <v xml:space="preserve">  </v>
      </c>
    </row>
    <row r="28" spans="1:8" ht="27.75" customHeight="1" x14ac:dyDescent="0.25">
      <c r="A28" s="64"/>
      <c r="B28" s="193" t="s">
        <v>535</v>
      </c>
      <c r="C28" s="194">
        <v>3019</v>
      </c>
      <c r="D28" s="203"/>
      <c r="E28" s="204"/>
      <c r="F28" s="203"/>
      <c r="G28" s="204"/>
      <c r="H28" s="206" t="str">
        <f t="shared" si="9"/>
        <v xml:space="preserve">  </v>
      </c>
    </row>
    <row r="29" spans="1:8" ht="20.100000000000001" customHeight="1" x14ac:dyDescent="0.25">
      <c r="A29" s="64"/>
      <c r="B29" s="193" t="s">
        <v>536</v>
      </c>
      <c r="C29" s="194">
        <v>3020</v>
      </c>
      <c r="D29" s="203"/>
      <c r="E29" s="204"/>
      <c r="F29" s="203"/>
      <c r="G29" s="204"/>
      <c r="H29" s="206" t="str">
        <f t="shared" si="9"/>
        <v xml:space="preserve">  </v>
      </c>
    </row>
    <row r="30" spans="1:8" ht="20.100000000000001" customHeight="1" x14ac:dyDescent="0.25">
      <c r="A30" s="64"/>
      <c r="B30" s="193" t="s">
        <v>537</v>
      </c>
      <c r="C30" s="194">
        <v>3021</v>
      </c>
      <c r="D30" s="203"/>
      <c r="E30" s="204"/>
      <c r="F30" s="203"/>
      <c r="G30" s="204"/>
      <c r="H30" s="206" t="str">
        <f t="shared" si="9"/>
        <v xml:space="preserve">  </v>
      </c>
    </row>
    <row r="31" spans="1:8" ht="20.100000000000001" customHeight="1" x14ac:dyDescent="0.25">
      <c r="A31" s="64"/>
      <c r="B31" s="193" t="s">
        <v>69</v>
      </c>
      <c r="C31" s="194">
        <v>3022</v>
      </c>
      <c r="D31" s="203"/>
      <c r="E31" s="204"/>
      <c r="F31" s="203"/>
      <c r="G31" s="204"/>
      <c r="H31" s="206" t="str">
        <f t="shared" si="9"/>
        <v xml:space="preserve">  </v>
      </c>
    </row>
    <row r="32" spans="1:8" ht="20.100000000000001" customHeight="1" x14ac:dyDescent="0.25">
      <c r="A32" s="64"/>
      <c r="B32" s="191" t="s">
        <v>193</v>
      </c>
      <c r="C32" s="192">
        <v>3023</v>
      </c>
      <c r="D32" s="201">
        <f>+D33+D34+D35</f>
        <v>8669</v>
      </c>
      <c r="E32" s="202">
        <f>+E33+E34+E35</f>
        <v>30100</v>
      </c>
      <c r="F32" s="201">
        <f>+F33+F34+F35</f>
        <v>30100</v>
      </c>
      <c r="G32" s="202">
        <f>+G33+G34+G35</f>
        <v>7850</v>
      </c>
      <c r="H32" s="387">
        <f t="shared" si="9"/>
        <v>0.26079734219269102</v>
      </c>
    </row>
    <row r="33" spans="1:8" ht="20.100000000000001" customHeight="1" x14ac:dyDescent="0.25">
      <c r="A33" s="64"/>
      <c r="B33" s="193" t="s">
        <v>538</v>
      </c>
      <c r="C33" s="194">
        <v>3024</v>
      </c>
      <c r="D33" s="203"/>
      <c r="E33" s="204"/>
      <c r="F33" s="203"/>
      <c r="G33" s="204"/>
      <c r="H33" s="206" t="str">
        <f t="shared" si="9"/>
        <v xml:space="preserve">  </v>
      </c>
    </row>
    <row r="34" spans="1:8" ht="34.5" customHeight="1" x14ac:dyDescent="0.25">
      <c r="A34" s="64"/>
      <c r="B34" s="193" t="s">
        <v>539</v>
      </c>
      <c r="C34" s="194">
        <v>3025</v>
      </c>
      <c r="D34" s="203">
        <v>8669</v>
      </c>
      <c r="E34" s="204">
        <v>30100</v>
      </c>
      <c r="F34" s="203">
        <v>30100</v>
      </c>
      <c r="G34" s="204">
        <v>7850</v>
      </c>
      <c r="H34" s="411">
        <f t="shared" si="9"/>
        <v>0.26079734219269102</v>
      </c>
    </row>
    <row r="35" spans="1:8" ht="20.100000000000001" customHeight="1" x14ac:dyDescent="0.25">
      <c r="A35" s="64"/>
      <c r="B35" s="193" t="s">
        <v>540</v>
      </c>
      <c r="C35" s="194">
        <v>3026</v>
      </c>
      <c r="D35" s="203"/>
      <c r="E35" s="204"/>
      <c r="F35" s="203"/>
      <c r="G35" s="204"/>
      <c r="H35" s="206" t="str">
        <f t="shared" si="9"/>
        <v xml:space="preserve">  </v>
      </c>
    </row>
    <row r="36" spans="1:8" ht="20.100000000000001" customHeight="1" x14ac:dyDescent="0.25">
      <c r="A36" s="64"/>
      <c r="B36" s="193" t="s">
        <v>541</v>
      </c>
      <c r="C36" s="194">
        <v>3027</v>
      </c>
      <c r="D36" s="203"/>
      <c r="E36" s="204"/>
      <c r="F36" s="203"/>
      <c r="G36" s="204"/>
      <c r="H36" s="206" t="str">
        <f t="shared" si="9"/>
        <v xml:space="preserve">  </v>
      </c>
    </row>
    <row r="37" spans="1:8" ht="20.100000000000001" customHeight="1" x14ac:dyDescent="0.25">
      <c r="A37" s="64"/>
      <c r="B37" s="193" t="s">
        <v>542</v>
      </c>
      <c r="C37" s="194">
        <v>3028</v>
      </c>
      <c r="D37" s="203">
        <f>+D32-D26</f>
        <v>8669</v>
      </c>
      <c r="E37" s="204">
        <f>+E32-E26</f>
        <v>30100</v>
      </c>
      <c r="F37" s="203">
        <f>+F32-F26</f>
        <v>30100</v>
      </c>
      <c r="G37" s="204">
        <f>+G32-G26</f>
        <v>7850</v>
      </c>
      <c r="H37" s="411">
        <f t="shared" si="9"/>
        <v>0.26079734219269102</v>
      </c>
    </row>
    <row r="38" spans="1:8" ht="22.5" customHeight="1" x14ac:dyDescent="0.25">
      <c r="A38" s="64"/>
      <c r="B38" s="195" t="s">
        <v>543</v>
      </c>
      <c r="C38" s="194"/>
      <c r="D38" s="203"/>
      <c r="E38" s="204"/>
      <c r="F38" s="203"/>
      <c r="G38" s="204"/>
      <c r="H38" s="206" t="str">
        <f t="shared" si="9"/>
        <v xml:space="preserve">  </v>
      </c>
    </row>
    <row r="39" spans="1:8" ht="20.100000000000001" customHeight="1" x14ac:dyDescent="0.25">
      <c r="A39" s="64"/>
      <c r="B39" s="191" t="s">
        <v>544</v>
      </c>
      <c r="C39" s="192">
        <v>3029</v>
      </c>
      <c r="D39" s="201">
        <f>+D40+D41+D42+D43+D44+D45+D46</f>
        <v>0</v>
      </c>
      <c r="E39" s="202">
        <f>+E40+E41+E42+E43+E44+E45+E46</f>
        <v>7500</v>
      </c>
      <c r="F39" s="201">
        <f>+F40+F41+F42+F43+F44+F45+F46</f>
        <v>7500</v>
      </c>
      <c r="G39" s="202">
        <f>+G40+G41+G42+G43+G44+G45+G46</f>
        <v>2489</v>
      </c>
      <c r="H39" s="387">
        <f t="shared" si="9"/>
        <v>0.33186666666666664</v>
      </c>
    </row>
    <row r="40" spans="1:8" ht="20.100000000000001" customHeight="1" x14ac:dyDescent="0.25">
      <c r="A40" s="64"/>
      <c r="B40" s="193" t="s">
        <v>70</v>
      </c>
      <c r="C40" s="194">
        <v>3030</v>
      </c>
      <c r="D40" s="203"/>
      <c r="E40" s="204">
        <v>7500</v>
      </c>
      <c r="F40" s="203">
        <v>7500</v>
      </c>
      <c r="G40" s="204">
        <v>2489</v>
      </c>
      <c r="H40" s="206">
        <f t="shared" si="9"/>
        <v>0.33186666666666664</v>
      </c>
    </row>
    <row r="41" spans="1:8" ht="20.100000000000001" customHeight="1" x14ac:dyDescent="0.25">
      <c r="A41" s="64"/>
      <c r="B41" s="193" t="s">
        <v>545</v>
      </c>
      <c r="C41" s="194">
        <v>3031</v>
      </c>
      <c r="D41" s="203"/>
      <c r="E41" s="204"/>
      <c r="F41" s="203"/>
      <c r="G41" s="204"/>
      <c r="H41" s="206" t="str">
        <f t="shared" si="9"/>
        <v xml:space="preserve">  </v>
      </c>
    </row>
    <row r="42" spans="1:8" ht="20.100000000000001" customHeight="1" x14ac:dyDescent="0.25">
      <c r="A42" s="64"/>
      <c r="B42" s="193" t="s">
        <v>546</v>
      </c>
      <c r="C42" s="194">
        <v>3032</v>
      </c>
      <c r="D42" s="203"/>
      <c r="E42" s="204"/>
      <c r="F42" s="203"/>
      <c r="G42" s="204"/>
      <c r="H42" s="206" t="str">
        <f t="shared" si="9"/>
        <v xml:space="preserve">  </v>
      </c>
    </row>
    <row r="43" spans="1:8" ht="20.100000000000001" customHeight="1" x14ac:dyDescent="0.25">
      <c r="A43" s="64"/>
      <c r="B43" s="193" t="s">
        <v>547</v>
      </c>
      <c r="C43" s="194">
        <v>3033</v>
      </c>
      <c r="D43" s="203"/>
      <c r="E43" s="204"/>
      <c r="F43" s="203"/>
      <c r="G43" s="204"/>
      <c r="H43" s="206" t="str">
        <f t="shared" si="9"/>
        <v xml:space="preserve">  </v>
      </c>
    </row>
    <row r="44" spans="1:8" ht="20.100000000000001" customHeight="1" x14ac:dyDescent="0.25">
      <c r="A44" s="64"/>
      <c r="B44" s="193" t="s">
        <v>548</v>
      </c>
      <c r="C44" s="194">
        <v>3034</v>
      </c>
      <c r="D44" s="203"/>
      <c r="E44" s="204"/>
      <c r="F44" s="203"/>
      <c r="G44" s="204"/>
      <c r="H44" s="206" t="str">
        <f t="shared" si="9"/>
        <v xml:space="preserve">  </v>
      </c>
    </row>
    <row r="45" spans="1:8" ht="20.100000000000001" customHeight="1" x14ac:dyDescent="0.25">
      <c r="A45" s="64"/>
      <c r="B45" s="193" t="s">
        <v>549</v>
      </c>
      <c r="C45" s="194">
        <v>3035</v>
      </c>
      <c r="D45" s="203"/>
      <c r="E45" s="204"/>
      <c r="F45" s="203"/>
      <c r="G45" s="204"/>
      <c r="H45" s="206" t="str">
        <f t="shared" si="9"/>
        <v xml:space="preserve">  </v>
      </c>
    </row>
    <row r="46" spans="1:8" ht="20.100000000000001" customHeight="1" x14ac:dyDescent="0.25">
      <c r="A46" s="64"/>
      <c r="B46" s="193" t="s">
        <v>550</v>
      </c>
      <c r="C46" s="194">
        <v>3036</v>
      </c>
      <c r="D46" s="203"/>
      <c r="E46" s="204"/>
      <c r="F46" s="203"/>
      <c r="G46" s="204"/>
      <c r="H46" s="206" t="str">
        <f t="shared" si="9"/>
        <v xml:space="preserve">  </v>
      </c>
    </row>
    <row r="47" spans="1:8" ht="20.100000000000001" customHeight="1" x14ac:dyDescent="0.25">
      <c r="A47" s="64"/>
      <c r="B47" s="191" t="s">
        <v>551</v>
      </c>
      <c r="C47" s="192">
        <v>3037</v>
      </c>
      <c r="D47" s="201">
        <f>+D48+D49+D50+D51+D52+D53+D54+D55</f>
        <v>0</v>
      </c>
      <c r="E47" s="202">
        <f>+E48+E49+E50+E51+E52+E53+E54+E55</f>
        <v>0</v>
      </c>
      <c r="F47" s="201">
        <f>+F48+F49+F50+F51+F52+F53+F54+F55</f>
        <v>0</v>
      </c>
      <c r="G47" s="202">
        <f>+G48+G49+G50+G51+G52+G53+G54+G55</f>
        <v>0</v>
      </c>
      <c r="H47" s="387" t="str">
        <f t="shared" si="9"/>
        <v xml:space="preserve">  </v>
      </c>
    </row>
    <row r="48" spans="1:8" ht="20.100000000000001" customHeight="1" x14ac:dyDescent="0.25">
      <c r="A48" s="64"/>
      <c r="B48" s="193" t="s">
        <v>552</v>
      </c>
      <c r="C48" s="194">
        <v>3038</v>
      </c>
      <c r="D48" s="203"/>
      <c r="E48" s="204"/>
      <c r="F48" s="203"/>
      <c r="G48" s="204"/>
      <c r="H48" s="206" t="str">
        <f t="shared" si="9"/>
        <v xml:space="preserve">  </v>
      </c>
    </row>
    <row r="49" spans="1:8" ht="20.100000000000001" customHeight="1" x14ac:dyDescent="0.25">
      <c r="A49" s="64"/>
      <c r="B49" s="193" t="s">
        <v>545</v>
      </c>
      <c r="C49" s="194">
        <v>3039</v>
      </c>
      <c r="D49" s="203"/>
      <c r="E49" s="204"/>
      <c r="F49" s="203"/>
      <c r="G49" s="204"/>
      <c r="H49" s="206" t="str">
        <f t="shared" si="9"/>
        <v xml:space="preserve">  </v>
      </c>
    </row>
    <row r="50" spans="1:8" ht="20.100000000000001" customHeight="1" x14ac:dyDescent="0.25">
      <c r="A50" s="64"/>
      <c r="B50" s="193" t="s">
        <v>546</v>
      </c>
      <c r="C50" s="194">
        <v>3040</v>
      </c>
      <c r="D50" s="203"/>
      <c r="E50" s="204"/>
      <c r="F50" s="203"/>
      <c r="G50" s="204"/>
      <c r="H50" s="206" t="str">
        <f t="shared" si="9"/>
        <v xml:space="preserve">  </v>
      </c>
    </row>
    <row r="51" spans="1:8" ht="20.100000000000001" customHeight="1" x14ac:dyDescent="0.25">
      <c r="A51" s="64"/>
      <c r="B51" s="193" t="s">
        <v>547</v>
      </c>
      <c r="C51" s="194">
        <v>3041</v>
      </c>
      <c r="D51" s="203"/>
      <c r="E51" s="204"/>
      <c r="F51" s="203"/>
      <c r="G51" s="204"/>
      <c r="H51" s="206" t="str">
        <f t="shared" si="9"/>
        <v xml:space="preserve">  </v>
      </c>
    </row>
    <row r="52" spans="1:8" ht="20.100000000000001" customHeight="1" x14ac:dyDescent="0.25">
      <c r="A52" s="64"/>
      <c r="B52" s="193" t="s">
        <v>548</v>
      </c>
      <c r="C52" s="194">
        <v>3042</v>
      </c>
      <c r="D52" s="203"/>
      <c r="E52" s="204"/>
      <c r="F52" s="203"/>
      <c r="G52" s="204"/>
      <c r="H52" s="206" t="str">
        <f t="shared" si="9"/>
        <v xml:space="preserve">  </v>
      </c>
    </row>
    <row r="53" spans="1:8" ht="20.100000000000001" customHeight="1" x14ac:dyDescent="0.25">
      <c r="A53" s="64"/>
      <c r="B53" s="193" t="s">
        <v>553</v>
      </c>
      <c r="C53" s="194">
        <v>3043</v>
      </c>
      <c r="D53" s="203"/>
      <c r="E53" s="204"/>
      <c r="F53" s="203"/>
      <c r="G53" s="204"/>
      <c r="H53" s="206" t="str">
        <f t="shared" si="9"/>
        <v xml:space="preserve">  </v>
      </c>
    </row>
    <row r="54" spans="1:8" ht="20.100000000000001" customHeight="1" x14ac:dyDescent="0.25">
      <c r="A54" s="64"/>
      <c r="B54" s="193" t="s">
        <v>554</v>
      </c>
      <c r="C54" s="194">
        <v>3044</v>
      </c>
      <c r="D54" s="203"/>
      <c r="E54" s="204"/>
      <c r="F54" s="203"/>
      <c r="G54" s="204"/>
      <c r="H54" s="206" t="str">
        <f t="shared" si="9"/>
        <v xml:space="preserve">  </v>
      </c>
    </row>
    <row r="55" spans="1:8" ht="20.100000000000001" customHeight="1" x14ac:dyDescent="0.25">
      <c r="A55" s="64"/>
      <c r="B55" s="193" t="s">
        <v>555</v>
      </c>
      <c r="C55" s="194">
        <v>3045</v>
      </c>
      <c r="D55" s="203"/>
      <c r="E55" s="204"/>
      <c r="F55" s="203"/>
      <c r="G55" s="204"/>
      <c r="H55" s="206" t="str">
        <f t="shared" si="9"/>
        <v xml:space="preserve">  </v>
      </c>
    </row>
    <row r="56" spans="1:8" ht="20.100000000000001" customHeight="1" x14ac:dyDescent="0.25">
      <c r="A56" s="64"/>
      <c r="B56" s="193" t="s">
        <v>556</v>
      </c>
      <c r="C56" s="194">
        <v>3046</v>
      </c>
      <c r="D56" s="203">
        <f>+D39-D47</f>
        <v>0</v>
      </c>
      <c r="E56" s="204">
        <f>+E39-E47</f>
        <v>7500</v>
      </c>
      <c r="F56" s="203">
        <f>+F39-F47</f>
        <v>7500</v>
      </c>
      <c r="G56" s="204">
        <f>+G39-G47</f>
        <v>2489</v>
      </c>
      <c r="H56" s="206">
        <f t="shared" si="9"/>
        <v>0.33186666666666664</v>
      </c>
    </row>
    <row r="57" spans="1:8" ht="20.100000000000001" customHeight="1" x14ac:dyDescent="0.25">
      <c r="A57" s="64"/>
      <c r="B57" s="193" t="s">
        <v>557</v>
      </c>
      <c r="C57" s="194">
        <v>3047</v>
      </c>
      <c r="D57" s="203">
        <f>+D47-D39</f>
        <v>0</v>
      </c>
      <c r="E57" s="204"/>
      <c r="F57" s="203"/>
      <c r="G57" s="204"/>
      <c r="H57" s="206" t="str">
        <f t="shared" si="9"/>
        <v xml:space="preserve">  </v>
      </c>
    </row>
    <row r="58" spans="1:8" ht="20.100000000000001" customHeight="1" x14ac:dyDescent="0.25">
      <c r="A58" s="64"/>
      <c r="B58" s="195" t="s">
        <v>563</v>
      </c>
      <c r="C58" s="194">
        <v>3048</v>
      </c>
      <c r="D58" s="203">
        <f>+D9+D26+D39</f>
        <v>347827</v>
      </c>
      <c r="E58" s="204">
        <f>+E9+E26+E39</f>
        <v>416075</v>
      </c>
      <c r="F58" s="203">
        <f>+F9+F26+F39</f>
        <v>416075</v>
      </c>
      <c r="G58" s="204">
        <f>+G9+G26+G39</f>
        <v>382139</v>
      </c>
      <c r="H58" s="206">
        <f t="shared" si="9"/>
        <v>0.91843778164994294</v>
      </c>
    </row>
    <row r="59" spans="1:8" ht="20.100000000000001" customHeight="1" x14ac:dyDescent="0.25">
      <c r="A59" s="64"/>
      <c r="B59" s="195" t="s">
        <v>564</v>
      </c>
      <c r="C59" s="194">
        <v>3049</v>
      </c>
      <c r="D59" s="203">
        <f>+D14+D32+D47</f>
        <v>359854</v>
      </c>
      <c r="E59" s="204">
        <f>+E14+E32+E47</f>
        <v>405248</v>
      </c>
      <c r="F59" s="203">
        <f>+F14+F32+F47</f>
        <v>405248</v>
      </c>
      <c r="G59" s="204">
        <f>+G14+G32+G47</f>
        <v>355735</v>
      </c>
      <c r="H59" s="206">
        <f t="shared" si="9"/>
        <v>0.87782049510423243</v>
      </c>
    </row>
    <row r="60" spans="1:8" ht="20.100000000000001" customHeight="1" x14ac:dyDescent="0.25">
      <c r="A60" s="64"/>
      <c r="B60" s="191" t="s">
        <v>565</v>
      </c>
      <c r="C60" s="192">
        <v>3050</v>
      </c>
      <c r="D60" s="201"/>
      <c r="E60" s="202">
        <f>+E58-E59</f>
        <v>10827</v>
      </c>
      <c r="F60" s="201">
        <f>+F58-F59</f>
        <v>10827</v>
      </c>
      <c r="G60" s="202">
        <f>+G58-G59</f>
        <v>26404</v>
      </c>
      <c r="H60" s="387">
        <f t="shared" si="9"/>
        <v>2.4387180197654015</v>
      </c>
    </row>
    <row r="61" spans="1:8" ht="20.100000000000001" customHeight="1" x14ac:dyDescent="0.25">
      <c r="A61" s="64"/>
      <c r="B61" s="191" t="s">
        <v>566</v>
      </c>
      <c r="C61" s="192">
        <v>3051</v>
      </c>
      <c r="D61" s="201">
        <f>+D59-D58</f>
        <v>12027</v>
      </c>
      <c r="E61" s="202"/>
      <c r="F61" s="201"/>
      <c r="G61" s="202"/>
      <c r="H61" s="387" t="str">
        <f t="shared" si="9"/>
        <v xml:space="preserve">  </v>
      </c>
    </row>
    <row r="62" spans="1:8" ht="20.100000000000001" customHeight="1" x14ac:dyDescent="0.25">
      <c r="A62" s="64"/>
      <c r="B62" s="191" t="s">
        <v>558</v>
      </c>
      <c r="C62" s="192">
        <v>3052</v>
      </c>
      <c r="D62" s="201">
        <v>20923</v>
      </c>
      <c r="E62" s="202">
        <v>2625</v>
      </c>
      <c r="F62" s="201">
        <v>2625</v>
      </c>
      <c r="G62" s="202">
        <v>2625</v>
      </c>
      <c r="H62" s="387">
        <f t="shared" si="9"/>
        <v>1</v>
      </c>
    </row>
    <row r="63" spans="1:8" ht="24" customHeight="1" x14ac:dyDescent="0.25">
      <c r="A63" s="64"/>
      <c r="B63" s="195" t="s">
        <v>559</v>
      </c>
      <c r="C63" s="194">
        <v>3053</v>
      </c>
      <c r="D63" s="203"/>
      <c r="E63" s="204"/>
      <c r="F63" s="203"/>
      <c r="G63" s="204"/>
      <c r="H63" s="206" t="str">
        <f t="shared" si="9"/>
        <v xml:space="preserve">  </v>
      </c>
    </row>
    <row r="64" spans="1:8" ht="24" customHeight="1" x14ac:dyDescent="0.25">
      <c r="A64" s="64"/>
      <c r="B64" s="195" t="s">
        <v>560</v>
      </c>
      <c r="C64" s="194">
        <v>3054</v>
      </c>
      <c r="D64" s="203"/>
      <c r="E64" s="204"/>
      <c r="F64" s="203"/>
      <c r="G64" s="204"/>
      <c r="H64" s="206" t="str">
        <f t="shared" si="9"/>
        <v xml:space="preserve">  </v>
      </c>
    </row>
    <row r="65" spans="2:8" ht="20.100000000000001" customHeight="1" x14ac:dyDescent="0.25">
      <c r="B65" s="196" t="s">
        <v>561</v>
      </c>
      <c r="C65" s="585">
        <v>3055</v>
      </c>
      <c r="D65" s="587">
        <f>+D60-D61+D62+D63-D64</f>
        <v>8896</v>
      </c>
      <c r="E65" s="582">
        <f>+E60-E61+E62+E63-E64</f>
        <v>13452</v>
      </c>
      <c r="F65" s="587">
        <f>+F60-F61+F62+F63-F64</f>
        <v>13452</v>
      </c>
      <c r="G65" s="582">
        <f>+G60-G61+G62+G63-G64</f>
        <v>29029</v>
      </c>
      <c r="H65" s="580">
        <f>IFERROR(G65/F65,"  ")</f>
        <v>2.157969075230449</v>
      </c>
    </row>
    <row r="66" spans="2:8" ht="13.5" customHeight="1" thickBot="1" x14ac:dyDescent="0.3">
      <c r="B66" s="197" t="s">
        <v>562</v>
      </c>
      <c r="C66" s="586"/>
      <c r="D66" s="588"/>
      <c r="E66" s="583"/>
      <c r="F66" s="588"/>
      <c r="G66" s="583"/>
      <c r="H66" s="581" t="str">
        <f t="shared" si="9"/>
        <v xml:space="preserve">  </v>
      </c>
    </row>
    <row r="67" spans="2:8" x14ac:dyDescent="0.25">
      <c r="B67" s="41"/>
      <c r="H67" s="198" t="str">
        <f t="shared" ref="H67:H73" si="10">IFERROR(G67/F67,"  ")</f>
        <v xml:space="preserve">  </v>
      </c>
    </row>
    <row r="68" spans="2:8" x14ac:dyDescent="0.25">
      <c r="B68" s="157" t="s">
        <v>572</v>
      </c>
      <c r="H68" s="198" t="str">
        <f t="shared" si="10"/>
        <v xml:space="preserve">  </v>
      </c>
    </row>
    <row r="69" spans="2:8" x14ac:dyDescent="0.25">
      <c r="H69" s="198" t="str">
        <f t="shared" si="10"/>
        <v xml:space="preserve">  </v>
      </c>
    </row>
    <row r="70" spans="2:8" x14ac:dyDescent="0.25">
      <c r="H70" s="198" t="str">
        <f t="shared" si="10"/>
        <v xml:space="preserve">  </v>
      </c>
    </row>
    <row r="71" spans="2:8" x14ac:dyDescent="0.25">
      <c r="H71" s="198" t="str">
        <f t="shared" si="10"/>
        <v xml:space="preserve">  </v>
      </c>
    </row>
    <row r="72" spans="2:8" x14ac:dyDescent="0.25">
      <c r="H72" s="198" t="str">
        <f t="shared" si="10"/>
        <v xml:space="preserve">  </v>
      </c>
    </row>
    <row r="73" spans="2:8" x14ac:dyDescent="0.25">
      <c r="H73" s="198" t="str">
        <f t="shared" si="10"/>
        <v xml:space="preserve">  </v>
      </c>
    </row>
    <row r="74" spans="2:8" x14ac:dyDescent="0.25">
      <c r="H74" s="198" t="str">
        <f t="shared" ref="H74:H137" si="11">IFERROR(G74/F74,"  ")</f>
        <v xml:space="preserve">  </v>
      </c>
    </row>
    <row r="75" spans="2:8" x14ac:dyDescent="0.25">
      <c r="H75" s="198" t="str">
        <f t="shared" si="11"/>
        <v xml:space="preserve">  </v>
      </c>
    </row>
    <row r="76" spans="2:8" x14ac:dyDescent="0.25">
      <c r="H76" s="198" t="str">
        <f t="shared" si="11"/>
        <v xml:space="preserve">  </v>
      </c>
    </row>
    <row r="77" spans="2:8" x14ac:dyDescent="0.25">
      <c r="H77" s="198" t="str">
        <f t="shared" si="11"/>
        <v xml:space="preserve">  </v>
      </c>
    </row>
    <row r="78" spans="2:8" x14ac:dyDescent="0.25">
      <c r="H78" s="579" t="str">
        <f t="shared" si="11"/>
        <v xml:space="preserve">  </v>
      </c>
    </row>
    <row r="79" spans="2:8" x14ac:dyDescent="0.25">
      <c r="H79" s="579" t="str">
        <f t="shared" si="11"/>
        <v xml:space="preserve">  </v>
      </c>
    </row>
    <row r="80" spans="2:8" x14ac:dyDescent="0.25">
      <c r="H80" s="198" t="str">
        <f t="shared" si="11"/>
        <v xml:space="preserve">  </v>
      </c>
    </row>
    <row r="81" spans="8:8" x14ac:dyDescent="0.25">
      <c r="H81" s="198" t="str">
        <f t="shared" si="11"/>
        <v xml:space="preserve">  </v>
      </c>
    </row>
    <row r="82" spans="8:8" x14ac:dyDescent="0.25">
      <c r="H82" s="198" t="str">
        <f t="shared" si="11"/>
        <v xml:space="preserve">  </v>
      </c>
    </row>
    <row r="83" spans="8:8" x14ac:dyDescent="0.25">
      <c r="H83" s="198" t="str">
        <f t="shared" si="11"/>
        <v xml:space="preserve">  </v>
      </c>
    </row>
    <row r="84" spans="8:8" x14ac:dyDescent="0.25">
      <c r="H84" s="198" t="str">
        <f t="shared" si="11"/>
        <v xml:space="preserve">  </v>
      </c>
    </row>
    <row r="85" spans="8:8" x14ac:dyDescent="0.25">
      <c r="H85" s="198" t="str">
        <f t="shared" si="11"/>
        <v xml:space="preserve">  </v>
      </c>
    </row>
    <row r="86" spans="8:8" x14ac:dyDescent="0.25">
      <c r="H86" s="198" t="str">
        <f t="shared" si="11"/>
        <v xml:space="preserve">  </v>
      </c>
    </row>
    <row r="87" spans="8:8" x14ac:dyDescent="0.25">
      <c r="H87" s="198" t="str">
        <f t="shared" si="11"/>
        <v xml:space="preserve">  </v>
      </c>
    </row>
    <row r="88" spans="8:8" x14ac:dyDescent="0.25">
      <c r="H88" s="198" t="str">
        <f t="shared" si="11"/>
        <v xml:space="preserve">  </v>
      </c>
    </row>
    <row r="89" spans="8:8" x14ac:dyDescent="0.25">
      <c r="H89" s="198" t="str">
        <f t="shared" si="11"/>
        <v xml:space="preserve">  </v>
      </c>
    </row>
    <row r="90" spans="8:8" x14ac:dyDescent="0.25">
      <c r="H90" s="198" t="str">
        <f t="shared" si="11"/>
        <v xml:space="preserve">  </v>
      </c>
    </row>
    <row r="91" spans="8:8" x14ac:dyDescent="0.25">
      <c r="H91" s="198" t="str">
        <f t="shared" si="11"/>
        <v xml:space="preserve">  </v>
      </c>
    </row>
    <row r="92" spans="8:8" x14ac:dyDescent="0.25">
      <c r="H92" s="198" t="str">
        <f t="shared" si="11"/>
        <v xml:space="preserve">  </v>
      </c>
    </row>
    <row r="93" spans="8:8" x14ac:dyDescent="0.25">
      <c r="H93" s="579" t="str">
        <f t="shared" si="11"/>
        <v xml:space="preserve">  </v>
      </c>
    </row>
    <row r="94" spans="8:8" x14ac:dyDescent="0.25">
      <c r="H94" s="579" t="str">
        <f t="shared" si="11"/>
        <v xml:space="preserve">  </v>
      </c>
    </row>
    <row r="95" spans="8:8" x14ac:dyDescent="0.25">
      <c r="H95" s="579" t="str">
        <f t="shared" si="11"/>
        <v xml:space="preserve">  </v>
      </c>
    </row>
    <row r="96" spans="8:8" x14ac:dyDescent="0.25">
      <c r="H96" s="579" t="str">
        <f t="shared" si="11"/>
        <v xml:space="preserve">  </v>
      </c>
    </row>
    <row r="97" spans="8:8" x14ac:dyDescent="0.25">
      <c r="H97" s="198" t="str">
        <f t="shared" si="11"/>
        <v xml:space="preserve">  </v>
      </c>
    </row>
    <row r="98" spans="8:8" x14ac:dyDescent="0.25">
      <c r="H98" s="198" t="str">
        <f t="shared" si="11"/>
        <v xml:space="preserve">  </v>
      </c>
    </row>
    <row r="99" spans="8:8" x14ac:dyDescent="0.25">
      <c r="H99" s="198" t="str">
        <f t="shared" si="11"/>
        <v xml:space="preserve">  </v>
      </c>
    </row>
    <row r="100" spans="8:8" x14ac:dyDescent="0.25">
      <c r="H100" s="579" t="str">
        <f t="shared" si="11"/>
        <v xml:space="preserve">  </v>
      </c>
    </row>
    <row r="101" spans="8:8" x14ac:dyDescent="0.25">
      <c r="H101" s="579" t="str">
        <f t="shared" si="11"/>
        <v xml:space="preserve">  </v>
      </c>
    </row>
    <row r="102" spans="8:8" x14ac:dyDescent="0.25">
      <c r="H102" s="198" t="str">
        <f t="shared" si="11"/>
        <v xml:space="preserve">  </v>
      </c>
    </row>
    <row r="103" spans="8:8" x14ac:dyDescent="0.25">
      <c r="H103" s="198" t="str">
        <f t="shared" si="11"/>
        <v xml:space="preserve">  </v>
      </c>
    </row>
    <row r="104" spans="8:8" x14ac:dyDescent="0.25">
      <c r="H104" s="198" t="str">
        <f t="shared" si="11"/>
        <v xml:space="preserve">  </v>
      </c>
    </row>
    <row r="105" spans="8:8" x14ac:dyDescent="0.25">
      <c r="H105" s="198" t="str">
        <f t="shared" si="11"/>
        <v xml:space="preserve">  </v>
      </c>
    </row>
    <row r="106" spans="8:8" x14ac:dyDescent="0.25">
      <c r="H106" s="198" t="str">
        <f t="shared" si="11"/>
        <v xml:space="preserve">  </v>
      </c>
    </row>
    <row r="107" spans="8:8" x14ac:dyDescent="0.25">
      <c r="H107" s="198" t="str">
        <f t="shared" si="11"/>
        <v xml:space="preserve">  </v>
      </c>
    </row>
    <row r="108" spans="8:8" x14ac:dyDescent="0.25">
      <c r="H108" s="198" t="str">
        <f t="shared" si="11"/>
        <v xml:space="preserve">  </v>
      </c>
    </row>
    <row r="109" spans="8:8" x14ac:dyDescent="0.25">
      <c r="H109" s="198" t="str">
        <f t="shared" si="11"/>
        <v xml:space="preserve">  </v>
      </c>
    </row>
    <row r="110" spans="8:8" x14ac:dyDescent="0.25">
      <c r="H110" s="198" t="str">
        <f t="shared" si="11"/>
        <v xml:space="preserve">  </v>
      </c>
    </row>
    <row r="111" spans="8:8" x14ac:dyDescent="0.25">
      <c r="H111" s="198" t="str">
        <f t="shared" si="11"/>
        <v xml:space="preserve">  </v>
      </c>
    </row>
    <row r="112" spans="8:8" x14ac:dyDescent="0.25">
      <c r="H112" s="579" t="str">
        <f t="shared" si="11"/>
        <v xml:space="preserve">  </v>
      </c>
    </row>
    <row r="113" spans="8:8" x14ac:dyDescent="0.25">
      <c r="H113" s="579" t="str">
        <f t="shared" si="11"/>
        <v xml:space="preserve">  </v>
      </c>
    </row>
    <row r="114" spans="8:8" x14ac:dyDescent="0.25">
      <c r="H114" s="198" t="str">
        <f t="shared" si="11"/>
        <v xml:space="preserve">  </v>
      </c>
    </row>
    <row r="115" spans="8:8" x14ac:dyDescent="0.25">
      <c r="H115" s="579" t="str">
        <f t="shared" si="11"/>
        <v xml:space="preserve">  </v>
      </c>
    </row>
    <row r="116" spans="8:8" x14ac:dyDescent="0.25">
      <c r="H116" s="579" t="str">
        <f t="shared" si="11"/>
        <v xml:space="preserve">  </v>
      </c>
    </row>
    <row r="117" spans="8:8" x14ac:dyDescent="0.25">
      <c r="H117" s="198" t="str">
        <f t="shared" si="11"/>
        <v xml:space="preserve">  </v>
      </c>
    </row>
    <row r="118" spans="8:8" x14ac:dyDescent="0.25">
      <c r="H118" s="198" t="str">
        <f t="shared" si="11"/>
        <v xml:space="preserve">  </v>
      </c>
    </row>
    <row r="119" spans="8:8" x14ac:dyDescent="0.25">
      <c r="H119" s="198" t="str">
        <f t="shared" si="11"/>
        <v xml:space="preserve">  </v>
      </c>
    </row>
    <row r="120" spans="8:8" x14ac:dyDescent="0.25">
      <c r="H120" s="198" t="str">
        <f t="shared" si="11"/>
        <v xml:space="preserve">  </v>
      </c>
    </row>
    <row r="121" spans="8:8" x14ac:dyDescent="0.25">
      <c r="H121" s="198" t="str">
        <f t="shared" si="11"/>
        <v xml:space="preserve">  </v>
      </c>
    </row>
    <row r="122" spans="8:8" x14ac:dyDescent="0.25">
      <c r="H122" s="198" t="str">
        <f t="shared" si="11"/>
        <v xml:space="preserve">  </v>
      </c>
    </row>
    <row r="123" spans="8:8" x14ac:dyDescent="0.25">
      <c r="H123" s="198" t="str">
        <f t="shared" si="11"/>
        <v xml:space="preserve">  </v>
      </c>
    </row>
    <row r="124" spans="8:8" x14ac:dyDescent="0.25">
      <c r="H124" s="198" t="str">
        <f t="shared" si="11"/>
        <v xml:space="preserve">  </v>
      </c>
    </row>
    <row r="125" spans="8:8" x14ac:dyDescent="0.25">
      <c r="H125" s="579" t="str">
        <f t="shared" si="11"/>
        <v xml:space="preserve">  </v>
      </c>
    </row>
    <row r="126" spans="8:8" x14ac:dyDescent="0.25">
      <c r="H126" s="579" t="str">
        <f t="shared" si="11"/>
        <v xml:space="preserve">  </v>
      </c>
    </row>
    <row r="127" spans="8:8" x14ac:dyDescent="0.25">
      <c r="H127" s="198" t="str">
        <f t="shared" si="11"/>
        <v xml:space="preserve">  </v>
      </c>
    </row>
    <row r="128" spans="8:8" x14ac:dyDescent="0.25">
      <c r="H128" s="198" t="str">
        <f t="shared" si="11"/>
        <v xml:space="preserve">  </v>
      </c>
    </row>
    <row r="129" spans="8:8" x14ac:dyDescent="0.25">
      <c r="H129" s="198" t="str">
        <f t="shared" si="11"/>
        <v xml:space="preserve">  </v>
      </c>
    </row>
    <row r="130" spans="8:8" x14ac:dyDescent="0.25">
      <c r="H130" s="198" t="str">
        <f t="shared" si="11"/>
        <v xml:space="preserve">  </v>
      </c>
    </row>
    <row r="131" spans="8:8" x14ac:dyDescent="0.25">
      <c r="H131" s="198" t="str">
        <f t="shared" si="11"/>
        <v xml:space="preserve">  </v>
      </c>
    </row>
    <row r="132" spans="8:8" x14ac:dyDescent="0.25">
      <c r="H132" s="198" t="str">
        <f t="shared" si="11"/>
        <v xml:space="preserve">  </v>
      </c>
    </row>
    <row r="133" spans="8:8" x14ac:dyDescent="0.25">
      <c r="H133" s="579" t="str">
        <f t="shared" si="11"/>
        <v xml:space="preserve">  </v>
      </c>
    </row>
    <row r="134" spans="8:8" x14ac:dyDescent="0.25">
      <c r="H134" s="579" t="str">
        <f t="shared" si="11"/>
        <v xml:space="preserve">  </v>
      </c>
    </row>
    <row r="135" spans="8:8" x14ac:dyDescent="0.25">
      <c r="H135" s="198" t="str">
        <f t="shared" si="11"/>
        <v xml:space="preserve">  </v>
      </c>
    </row>
    <row r="136" spans="8:8" x14ac:dyDescent="0.25">
      <c r="H136" s="198" t="str">
        <f t="shared" si="11"/>
        <v xml:space="preserve">  </v>
      </c>
    </row>
    <row r="137" spans="8:8" x14ac:dyDescent="0.25">
      <c r="H137" s="198" t="str">
        <f t="shared" si="11"/>
        <v xml:space="preserve">  </v>
      </c>
    </row>
    <row r="138" spans="8:8" x14ac:dyDescent="0.25">
      <c r="H138" s="198" t="str">
        <f t="shared" ref="H138:H144" si="12">IFERROR(G138/F138,"  ")</f>
        <v xml:space="preserve">  </v>
      </c>
    </row>
    <row r="139" spans="8:8" x14ac:dyDescent="0.25">
      <c r="H139" s="198" t="str">
        <f t="shared" si="12"/>
        <v xml:space="preserve">  </v>
      </c>
    </row>
    <row r="140" spans="8:8" x14ac:dyDescent="0.25">
      <c r="H140" s="579" t="str">
        <f t="shared" si="12"/>
        <v xml:space="preserve">  </v>
      </c>
    </row>
    <row r="141" spans="8:8" x14ac:dyDescent="0.25">
      <c r="H141" s="579" t="str">
        <f t="shared" si="12"/>
        <v xml:space="preserve">  </v>
      </c>
    </row>
    <row r="142" spans="8:8" x14ac:dyDescent="0.25">
      <c r="H142" s="579" t="str">
        <f t="shared" si="12"/>
        <v xml:space="preserve">  </v>
      </c>
    </row>
    <row r="143" spans="8:8" x14ac:dyDescent="0.25">
      <c r="H143" s="579" t="str">
        <f t="shared" si="12"/>
        <v xml:space="preserve">  </v>
      </c>
    </row>
    <row r="144" spans="8:8" x14ac:dyDescent="0.25">
      <c r="H144" s="198" t="str">
        <f t="shared" si="12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70" zoomScaleNormal="70" workbookViewId="0">
      <selection activeCell="M37" sqref="M37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5" t="s">
        <v>210</v>
      </c>
    </row>
    <row r="2" spans="2:20" ht="20.25" x14ac:dyDescent="0.3">
      <c r="B2" s="596" t="s">
        <v>37</v>
      </c>
      <c r="C2" s="596"/>
      <c r="D2" s="596"/>
      <c r="E2" s="596"/>
      <c r="F2" s="596"/>
      <c r="G2" s="596"/>
      <c r="H2" s="596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597" t="s">
        <v>4</v>
      </c>
      <c r="C4" s="599" t="s">
        <v>6</v>
      </c>
      <c r="D4" s="601" t="s">
        <v>716</v>
      </c>
      <c r="E4" s="603" t="s">
        <v>783</v>
      </c>
      <c r="F4" s="605" t="s">
        <v>812</v>
      </c>
      <c r="G4" s="606"/>
      <c r="H4" s="607" t="s">
        <v>817</v>
      </c>
      <c r="I4" s="594"/>
      <c r="J4" s="595"/>
      <c r="K4" s="594"/>
      <c r="L4" s="595"/>
      <c r="M4" s="594"/>
      <c r="N4" s="595"/>
      <c r="O4" s="594"/>
      <c r="P4" s="595"/>
      <c r="Q4" s="594"/>
      <c r="R4" s="595"/>
      <c r="S4" s="595"/>
      <c r="T4" s="595"/>
    </row>
    <row r="5" spans="2:20" ht="30.75" customHeight="1" thickBot="1" x14ac:dyDescent="0.3">
      <c r="B5" s="598"/>
      <c r="C5" s="600"/>
      <c r="D5" s="602"/>
      <c r="E5" s="604"/>
      <c r="F5" s="283" t="s">
        <v>0</v>
      </c>
      <c r="G5" s="209" t="s">
        <v>46</v>
      </c>
      <c r="H5" s="608"/>
      <c r="I5" s="594"/>
      <c r="J5" s="594"/>
      <c r="K5" s="594"/>
      <c r="L5" s="594"/>
      <c r="M5" s="594"/>
      <c r="N5" s="594"/>
      <c r="O5" s="594"/>
      <c r="P5" s="595"/>
      <c r="Q5" s="594"/>
      <c r="R5" s="595"/>
      <c r="S5" s="595"/>
      <c r="T5" s="595"/>
    </row>
    <row r="6" spans="2:20" s="23" customFormat="1" ht="35.25" customHeight="1" x14ac:dyDescent="0.3">
      <c r="B6" s="121" t="s">
        <v>53</v>
      </c>
      <c r="C6" s="53" t="s">
        <v>81</v>
      </c>
      <c r="D6" s="72">
        <v>127971456</v>
      </c>
      <c r="E6" s="284">
        <v>148306404</v>
      </c>
      <c r="F6" s="280">
        <v>148306404</v>
      </c>
      <c r="G6" s="284">
        <v>144195237</v>
      </c>
      <c r="H6" s="288">
        <f t="shared" ref="H6:H38" si="0">IFERROR(G6/F6,"  ")</f>
        <v>0.97227923481982614</v>
      </c>
    </row>
    <row r="7" spans="2:20" s="23" customFormat="1" ht="35.25" customHeight="1" x14ac:dyDescent="0.3">
      <c r="B7" s="118" t="s">
        <v>54</v>
      </c>
      <c r="C7" s="26" t="s">
        <v>119</v>
      </c>
      <c r="D7" s="71">
        <v>175852534</v>
      </c>
      <c r="E7" s="285">
        <v>204879000</v>
      </c>
      <c r="F7" s="281">
        <v>204879000</v>
      </c>
      <c r="G7" s="285">
        <v>198637404</v>
      </c>
      <c r="H7" s="289">
        <f t="shared" si="0"/>
        <v>0.96953520858653153</v>
      </c>
    </row>
    <row r="8" spans="2:20" s="23" customFormat="1" ht="35.25" customHeight="1" x14ac:dyDescent="0.3">
      <c r="B8" s="118" t="s">
        <v>55</v>
      </c>
      <c r="C8" s="26" t="s">
        <v>120</v>
      </c>
      <c r="D8" s="71">
        <v>205130956</v>
      </c>
      <c r="E8" s="285">
        <v>237965664</v>
      </c>
      <c r="F8" s="281">
        <v>237965664</v>
      </c>
      <c r="G8" s="285">
        <v>230717343</v>
      </c>
      <c r="H8" s="289">
        <f t="shared" si="0"/>
        <v>0.9695404753855581</v>
      </c>
    </row>
    <row r="9" spans="2:20" s="23" customFormat="1" ht="35.25" customHeight="1" x14ac:dyDescent="0.3">
      <c r="B9" s="118" t="s">
        <v>56</v>
      </c>
      <c r="C9" s="26" t="s">
        <v>567</v>
      </c>
      <c r="D9" s="71">
        <v>226</v>
      </c>
      <c r="E9" s="285">
        <v>226</v>
      </c>
      <c r="F9" s="281">
        <v>226</v>
      </c>
      <c r="G9" s="285">
        <v>213</v>
      </c>
      <c r="H9" s="289">
        <f t="shared" si="0"/>
        <v>0.94247787610619471</v>
      </c>
    </row>
    <row r="10" spans="2:20" s="23" customFormat="1" ht="35.25" customHeight="1" x14ac:dyDescent="0.3">
      <c r="B10" s="118" t="s">
        <v>124</v>
      </c>
      <c r="C10" s="119" t="s">
        <v>121</v>
      </c>
      <c r="D10" s="71">
        <v>198</v>
      </c>
      <c r="E10" s="285">
        <v>204</v>
      </c>
      <c r="F10" s="281">
        <v>204</v>
      </c>
      <c r="G10" s="285">
        <v>191</v>
      </c>
      <c r="H10" s="289">
        <f t="shared" si="0"/>
        <v>0.93627450980392157</v>
      </c>
    </row>
    <row r="11" spans="2:20" s="23" customFormat="1" ht="35.25" customHeight="1" x14ac:dyDescent="0.3">
      <c r="B11" s="118" t="s">
        <v>123</v>
      </c>
      <c r="C11" s="119" t="s">
        <v>122</v>
      </c>
      <c r="D11" s="71">
        <v>28</v>
      </c>
      <c r="E11" s="285">
        <v>22</v>
      </c>
      <c r="F11" s="281">
        <v>22</v>
      </c>
      <c r="G11" s="285">
        <v>22</v>
      </c>
      <c r="H11" s="289">
        <f t="shared" si="0"/>
        <v>1</v>
      </c>
    </row>
    <row r="12" spans="2:20" s="23" customFormat="1" ht="35.25" customHeight="1" x14ac:dyDescent="0.3">
      <c r="B12" s="118" t="s">
        <v>97</v>
      </c>
      <c r="C12" s="120" t="s">
        <v>7</v>
      </c>
      <c r="D12" s="71"/>
      <c r="E12" s="285"/>
      <c r="F12" s="281"/>
      <c r="G12" s="285"/>
      <c r="H12" s="289" t="str">
        <f t="shared" si="0"/>
        <v xml:space="preserve">  </v>
      </c>
    </row>
    <row r="13" spans="2:20" s="23" customFormat="1" ht="35.25" customHeight="1" x14ac:dyDescent="0.3">
      <c r="B13" s="118" t="s">
        <v>98</v>
      </c>
      <c r="C13" s="120" t="s">
        <v>71</v>
      </c>
      <c r="D13" s="279"/>
      <c r="E13" s="286"/>
      <c r="F13" s="281"/>
      <c r="G13" s="285"/>
      <c r="H13" s="289" t="str">
        <f t="shared" si="0"/>
        <v xml:space="preserve">  </v>
      </c>
    </row>
    <row r="14" spans="2:20" s="23" customFormat="1" ht="35.25" customHeight="1" x14ac:dyDescent="0.3">
      <c r="B14" s="118" t="s">
        <v>99</v>
      </c>
      <c r="C14" s="120" t="s">
        <v>8</v>
      </c>
      <c r="D14" s="279"/>
      <c r="E14" s="286"/>
      <c r="F14" s="281"/>
      <c r="G14" s="285"/>
      <c r="H14" s="289" t="str">
        <f t="shared" si="0"/>
        <v xml:space="preserve">  </v>
      </c>
    </row>
    <row r="15" spans="2:20" s="23" customFormat="1" ht="35.25" customHeight="1" x14ac:dyDescent="0.3">
      <c r="B15" s="118" t="s">
        <v>100</v>
      </c>
      <c r="C15" s="120" t="s">
        <v>72</v>
      </c>
      <c r="D15" s="279"/>
      <c r="E15" s="286"/>
      <c r="F15" s="281"/>
      <c r="G15" s="285"/>
      <c r="H15" s="289" t="str">
        <f t="shared" si="0"/>
        <v xml:space="preserve">  </v>
      </c>
    </row>
    <row r="16" spans="2:20" s="23" customFormat="1" ht="35.25" customHeight="1" x14ac:dyDescent="0.3">
      <c r="B16" s="118" t="s">
        <v>101</v>
      </c>
      <c r="C16" s="26" t="s">
        <v>9</v>
      </c>
      <c r="D16" s="279"/>
      <c r="E16" s="286">
        <v>739044</v>
      </c>
      <c r="F16" s="281">
        <v>739044</v>
      </c>
      <c r="G16" s="285">
        <v>561695</v>
      </c>
      <c r="H16" s="289">
        <f t="shared" si="0"/>
        <v>0.76002917282326898</v>
      </c>
    </row>
    <row r="17" spans="2:8" s="23" customFormat="1" ht="35.25" customHeight="1" x14ac:dyDescent="0.3">
      <c r="B17" s="118" t="s">
        <v>102</v>
      </c>
      <c r="C17" s="26" t="s">
        <v>73</v>
      </c>
      <c r="D17" s="71"/>
      <c r="E17" s="285"/>
      <c r="F17" s="281"/>
      <c r="G17" s="285">
        <v>5</v>
      </c>
      <c r="H17" s="289" t="str">
        <f t="shared" si="0"/>
        <v xml:space="preserve">  </v>
      </c>
    </row>
    <row r="18" spans="2:8" s="23" customFormat="1" ht="35.25" customHeight="1" x14ac:dyDescent="0.3">
      <c r="B18" s="118" t="s">
        <v>103</v>
      </c>
      <c r="C18" s="26" t="s">
        <v>10</v>
      </c>
      <c r="D18" s="71"/>
      <c r="E18" s="285"/>
      <c r="F18" s="281"/>
      <c r="G18" s="285"/>
      <c r="H18" s="289" t="str">
        <f t="shared" si="0"/>
        <v xml:space="preserve">  </v>
      </c>
    </row>
    <row r="19" spans="2:8" s="23" customFormat="1" ht="35.25" customHeight="1" x14ac:dyDescent="0.3">
      <c r="B19" s="118" t="s">
        <v>104</v>
      </c>
      <c r="C19" s="120" t="s">
        <v>74</v>
      </c>
      <c r="D19" s="71"/>
      <c r="E19" s="285"/>
      <c r="F19" s="281"/>
      <c r="G19" s="285"/>
      <c r="H19" s="289" t="str">
        <f t="shared" si="0"/>
        <v xml:space="preserve">  </v>
      </c>
    </row>
    <row r="20" spans="2:8" s="23" customFormat="1" ht="35.25" customHeight="1" x14ac:dyDescent="0.3">
      <c r="B20" s="118" t="s">
        <v>105</v>
      </c>
      <c r="C20" s="26" t="s">
        <v>83</v>
      </c>
      <c r="D20" s="71"/>
      <c r="E20" s="285"/>
      <c r="F20" s="281"/>
      <c r="G20" s="285"/>
      <c r="H20" s="289" t="str">
        <f t="shared" si="0"/>
        <v xml:space="preserve">  </v>
      </c>
    </row>
    <row r="21" spans="2:8" s="23" customFormat="1" ht="35.25" customHeight="1" x14ac:dyDescent="0.3">
      <c r="B21" s="118" t="s">
        <v>63</v>
      </c>
      <c r="C21" s="26" t="s">
        <v>82</v>
      </c>
      <c r="D21" s="71"/>
      <c r="E21" s="285"/>
      <c r="F21" s="281"/>
      <c r="G21" s="285"/>
      <c r="H21" s="289" t="str">
        <f t="shared" si="0"/>
        <v xml:space="preserve">  </v>
      </c>
    </row>
    <row r="22" spans="2:8" s="23" customFormat="1" ht="35.25" customHeight="1" x14ac:dyDescent="0.3">
      <c r="B22" s="118" t="s">
        <v>106</v>
      </c>
      <c r="C22" s="26" t="s">
        <v>75</v>
      </c>
      <c r="D22" s="71">
        <v>339624</v>
      </c>
      <c r="E22" s="285">
        <v>339624</v>
      </c>
      <c r="F22" s="281">
        <v>339624</v>
      </c>
      <c r="G22" s="285">
        <v>337512</v>
      </c>
      <c r="H22" s="289">
        <f t="shared" si="0"/>
        <v>0.99378135820790048</v>
      </c>
    </row>
    <row r="23" spans="2:8" s="23" customFormat="1" ht="35.25" customHeight="1" x14ac:dyDescent="0.3">
      <c r="B23" s="118" t="s">
        <v>107</v>
      </c>
      <c r="C23" s="26" t="s">
        <v>76</v>
      </c>
      <c r="D23" s="71">
        <v>3</v>
      </c>
      <c r="E23" s="285">
        <v>3</v>
      </c>
      <c r="F23" s="281">
        <v>3</v>
      </c>
      <c r="G23" s="285">
        <v>3</v>
      </c>
      <c r="H23" s="289">
        <f t="shared" si="0"/>
        <v>1</v>
      </c>
    </row>
    <row r="24" spans="2:8" s="23" customFormat="1" ht="35.25" customHeight="1" x14ac:dyDescent="0.3">
      <c r="B24" s="118" t="s">
        <v>108</v>
      </c>
      <c r="C24" s="26" t="s">
        <v>77</v>
      </c>
      <c r="D24" s="71"/>
      <c r="E24" s="285"/>
      <c r="F24" s="281"/>
      <c r="G24" s="285"/>
      <c r="H24" s="289" t="str">
        <f t="shared" si="0"/>
        <v xml:space="preserve">  </v>
      </c>
    </row>
    <row r="25" spans="2:8" s="23" customFormat="1" ht="35.25" customHeight="1" x14ac:dyDescent="0.3">
      <c r="B25" s="118" t="s">
        <v>109</v>
      </c>
      <c r="C25" s="26" t="s">
        <v>78</v>
      </c>
      <c r="D25" s="71"/>
      <c r="E25" s="285"/>
      <c r="F25" s="281"/>
      <c r="G25" s="285"/>
      <c r="H25" s="289" t="str">
        <f t="shared" si="0"/>
        <v xml:space="preserve">  </v>
      </c>
    </row>
    <row r="26" spans="2:8" s="23" customFormat="1" ht="35.25" customHeight="1" x14ac:dyDescent="0.3">
      <c r="B26" s="118" t="s">
        <v>110</v>
      </c>
      <c r="C26" s="26" t="s">
        <v>11</v>
      </c>
      <c r="D26" s="71">
        <v>8063854</v>
      </c>
      <c r="E26" s="285">
        <v>8259800</v>
      </c>
      <c r="F26" s="281">
        <v>8259800</v>
      </c>
      <c r="G26" s="285">
        <v>8046896</v>
      </c>
      <c r="H26" s="289">
        <f t="shared" si="0"/>
        <v>0.97422407322211191</v>
      </c>
    </row>
    <row r="27" spans="2:8" s="23" customFormat="1" ht="35.25" customHeight="1" x14ac:dyDescent="0.3">
      <c r="B27" s="118" t="s">
        <v>111</v>
      </c>
      <c r="C27" s="26" t="s">
        <v>79</v>
      </c>
      <c r="D27" s="71">
        <v>142000</v>
      </c>
      <c r="E27" s="285">
        <v>379664</v>
      </c>
      <c r="F27" s="281">
        <v>379664</v>
      </c>
      <c r="G27" s="285">
        <v>188675</v>
      </c>
      <c r="H27" s="289">
        <f t="shared" si="0"/>
        <v>0.49695256858696113</v>
      </c>
    </row>
    <row r="28" spans="2:8" s="25" customFormat="1" ht="35.25" customHeight="1" x14ac:dyDescent="0.2">
      <c r="B28" s="118" t="s">
        <v>112</v>
      </c>
      <c r="C28" s="120" t="s">
        <v>80</v>
      </c>
      <c r="D28" s="71">
        <v>30050</v>
      </c>
      <c r="E28" s="285">
        <v>85186</v>
      </c>
      <c r="F28" s="281">
        <v>85186</v>
      </c>
      <c r="G28" s="285">
        <v>14149</v>
      </c>
      <c r="H28" s="289">
        <f t="shared" si="0"/>
        <v>0.16609536778343859</v>
      </c>
    </row>
    <row r="29" spans="2:8" s="23" customFormat="1" ht="35.25" customHeight="1" x14ac:dyDescent="0.3">
      <c r="B29" s="118" t="s">
        <v>113</v>
      </c>
      <c r="C29" s="26" t="s">
        <v>12</v>
      </c>
      <c r="D29" s="71">
        <v>1145828</v>
      </c>
      <c r="E29" s="285">
        <v>2507000</v>
      </c>
      <c r="F29" s="281">
        <v>2507000</v>
      </c>
      <c r="G29" s="285">
        <v>2602290</v>
      </c>
      <c r="H29" s="289">
        <f t="shared" si="0"/>
        <v>1.0380095731950538</v>
      </c>
    </row>
    <row r="30" spans="2:8" s="23" customFormat="1" ht="35.25" customHeight="1" x14ac:dyDescent="0.3">
      <c r="B30" s="118" t="s">
        <v>114</v>
      </c>
      <c r="C30" s="26" t="s">
        <v>47</v>
      </c>
      <c r="D30" s="71">
        <v>4</v>
      </c>
      <c r="E30" s="285">
        <v>8</v>
      </c>
      <c r="F30" s="281">
        <v>8</v>
      </c>
      <c r="G30" s="285">
        <v>8</v>
      </c>
      <c r="H30" s="289">
        <f t="shared" si="0"/>
        <v>1</v>
      </c>
    </row>
    <row r="31" spans="2:8" s="23" customFormat="1" ht="35.25" customHeight="1" x14ac:dyDescent="0.3">
      <c r="B31" s="118" t="s">
        <v>64</v>
      </c>
      <c r="C31" s="26" t="s">
        <v>13</v>
      </c>
      <c r="D31" s="71">
        <v>1461873</v>
      </c>
      <c r="E31" s="285">
        <v>1601284</v>
      </c>
      <c r="F31" s="281">
        <v>1601284</v>
      </c>
      <c r="G31" s="285">
        <v>1939317</v>
      </c>
      <c r="H31" s="289">
        <f t="shared" si="0"/>
        <v>1.2111012162739401</v>
      </c>
    </row>
    <row r="32" spans="2:8" s="23" customFormat="1" ht="35.25" customHeight="1" x14ac:dyDescent="0.3">
      <c r="B32" s="118" t="s">
        <v>115</v>
      </c>
      <c r="C32" s="26" t="s">
        <v>47</v>
      </c>
      <c r="D32" s="71">
        <v>20</v>
      </c>
      <c r="E32" s="285">
        <v>22</v>
      </c>
      <c r="F32" s="281">
        <v>22</v>
      </c>
      <c r="G32" s="285">
        <v>24</v>
      </c>
      <c r="H32" s="289">
        <f t="shared" si="0"/>
        <v>1.0909090909090908</v>
      </c>
    </row>
    <row r="33" spans="2:9" s="23" customFormat="1" ht="35.25" customHeight="1" x14ac:dyDescent="0.3">
      <c r="B33" s="118" t="s">
        <v>116</v>
      </c>
      <c r="C33" s="26" t="s">
        <v>14</v>
      </c>
      <c r="D33" s="71"/>
      <c r="E33" s="285"/>
      <c r="F33" s="281"/>
      <c r="G33" s="285"/>
      <c r="H33" s="289" t="str">
        <f t="shared" si="0"/>
        <v xml:space="preserve">  </v>
      </c>
    </row>
    <row r="34" spans="2:9" s="23" customFormat="1" ht="35.25" customHeight="1" x14ac:dyDescent="0.3">
      <c r="B34" s="118" t="s">
        <v>117</v>
      </c>
      <c r="C34" s="26" t="s">
        <v>15</v>
      </c>
      <c r="D34" s="71">
        <v>420000</v>
      </c>
      <c r="E34" s="285">
        <v>450000</v>
      </c>
      <c r="F34" s="281">
        <v>450000</v>
      </c>
      <c r="G34" s="285">
        <v>541889</v>
      </c>
      <c r="H34" s="289">
        <f t="shared" si="0"/>
        <v>1.2041977777777777</v>
      </c>
    </row>
    <row r="35" spans="2:9" s="23" customFormat="1" ht="35.25" customHeight="1" x14ac:dyDescent="0.3">
      <c r="B35" s="118" t="s">
        <v>118</v>
      </c>
      <c r="C35" s="26" t="s">
        <v>718</v>
      </c>
      <c r="D35" s="71">
        <v>5022222</v>
      </c>
      <c r="E35" s="285"/>
      <c r="F35" s="281"/>
      <c r="G35" s="285"/>
      <c r="H35" s="289" t="str">
        <f t="shared" si="0"/>
        <v xml:space="preserve">  </v>
      </c>
    </row>
    <row r="36" spans="2:9" s="23" customFormat="1" ht="35.25" customHeight="1" x14ac:dyDescent="0.3">
      <c r="B36" s="118" t="s">
        <v>65</v>
      </c>
      <c r="C36" s="26" t="s">
        <v>16</v>
      </c>
      <c r="D36" s="71"/>
      <c r="E36" s="285"/>
      <c r="F36" s="281"/>
      <c r="G36" s="285"/>
      <c r="H36" s="289" t="str">
        <f t="shared" si="0"/>
        <v xml:space="preserve">  </v>
      </c>
    </row>
    <row r="37" spans="2:9" s="23" customFormat="1" ht="35.25" customHeight="1" x14ac:dyDescent="0.3">
      <c r="B37" s="118" t="s">
        <v>266</v>
      </c>
      <c r="C37" s="26" t="s">
        <v>17</v>
      </c>
      <c r="D37" s="71">
        <v>1327804</v>
      </c>
      <c r="E37" s="285">
        <v>1489278</v>
      </c>
      <c r="F37" s="281">
        <v>1489278</v>
      </c>
      <c r="G37" s="285">
        <v>1206043</v>
      </c>
      <c r="H37" s="289">
        <f t="shared" si="0"/>
        <v>0.80981724030033342</v>
      </c>
    </row>
    <row r="38" spans="2:9" s="23" customFormat="1" ht="35.25" customHeight="1" thickBot="1" x14ac:dyDescent="0.35">
      <c r="B38" s="118" t="s">
        <v>717</v>
      </c>
      <c r="C38" s="117" t="s">
        <v>265</v>
      </c>
      <c r="D38" s="278"/>
      <c r="E38" s="287"/>
      <c r="F38" s="282"/>
      <c r="G38" s="287"/>
      <c r="H38" s="290" t="str">
        <f t="shared" si="0"/>
        <v xml:space="preserve">  </v>
      </c>
    </row>
    <row r="39" spans="2:9" s="23" customFormat="1" ht="9.75" customHeight="1" x14ac:dyDescent="0.3">
      <c r="B39" s="24"/>
      <c r="C39" s="90"/>
      <c r="D39" s="27"/>
      <c r="E39" s="90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8"/>
      <c r="E40" s="101"/>
      <c r="F40" s="42"/>
      <c r="G40" s="24"/>
      <c r="H40" s="24"/>
    </row>
    <row r="41" spans="2:9" s="23" customFormat="1" ht="20.100000000000001" customHeight="1" x14ac:dyDescent="0.3">
      <c r="B41" s="24"/>
      <c r="C41" s="101" t="s">
        <v>568</v>
      </c>
      <c r="D41" s="208"/>
      <c r="E41" s="101"/>
      <c r="F41" s="42"/>
      <c r="G41" s="24"/>
      <c r="H41" s="24"/>
    </row>
    <row r="42" spans="2:9" s="23" customFormat="1" ht="20.100000000000001" customHeight="1" x14ac:dyDescent="0.3">
      <c r="B42" s="24"/>
      <c r="C42" s="591" t="s">
        <v>679</v>
      </c>
      <c r="D42" s="591"/>
      <c r="E42" s="591"/>
      <c r="F42" s="591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592"/>
      <c r="C44" s="592"/>
      <c r="D44" s="8"/>
      <c r="E44" s="593"/>
      <c r="F44" s="593"/>
      <c r="G44" s="593"/>
      <c r="H44" s="593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2:F42"/>
    <mergeCell ref="B44:C44"/>
    <mergeCell ref="E44:H44"/>
    <mergeCell ref="O4:O5"/>
    <mergeCell ref="P4:P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O25" sqref="O25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5" t="s">
        <v>209</v>
      </c>
    </row>
    <row r="4" spans="2:24" ht="18.75" x14ac:dyDescent="0.3">
      <c r="B4" s="618" t="s">
        <v>38</v>
      </c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16"/>
      <c r="N4" s="16"/>
      <c r="O4" s="16"/>
    </row>
    <row r="5" spans="2:24" ht="16.5" customHeight="1" thickBot="1" x14ac:dyDescent="0.35">
      <c r="C5" s="128"/>
      <c r="D5" s="128"/>
      <c r="E5" s="128"/>
      <c r="F5" s="128"/>
      <c r="G5" s="128"/>
      <c r="H5" s="28"/>
      <c r="I5" s="128"/>
      <c r="J5" s="128"/>
      <c r="K5" s="128"/>
      <c r="L5" s="128"/>
      <c r="M5" s="128"/>
      <c r="N5" s="1"/>
    </row>
    <row r="6" spans="2:24" ht="25.5" customHeight="1" x14ac:dyDescent="0.25">
      <c r="B6" s="621" t="s">
        <v>4</v>
      </c>
      <c r="C6" s="621" t="s">
        <v>125</v>
      </c>
      <c r="D6" s="623" t="s">
        <v>262</v>
      </c>
      <c r="E6" s="624"/>
      <c r="F6" s="625"/>
      <c r="G6" s="623" t="s">
        <v>263</v>
      </c>
      <c r="H6" s="624"/>
      <c r="I6" s="625"/>
      <c r="J6" s="624" t="s">
        <v>213</v>
      </c>
      <c r="K6" s="624"/>
      <c r="L6" s="625"/>
      <c r="M6" s="18"/>
      <c r="N6" s="18"/>
      <c r="O6" s="594"/>
      <c r="P6" s="595"/>
      <c r="Q6" s="594"/>
      <c r="R6" s="595"/>
      <c r="S6" s="594"/>
      <c r="T6" s="595"/>
      <c r="U6" s="594"/>
      <c r="V6" s="595"/>
      <c r="W6" s="595"/>
      <c r="X6" s="595"/>
    </row>
    <row r="7" spans="2:24" ht="36.75" customHeight="1" thickBot="1" x14ac:dyDescent="0.3">
      <c r="B7" s="622"/>
      <c r="C7" s="622"/>
      <c r="D7" s="626"/>
      <c r="E7" s="627"/>
      <c r="F7" s="628"/>
      <c r="G7" s="626"/>
      <c r="H7" s="627"/>
      <c r="I7" s="628"/>
      <c r="J7" s="627"/>
      <c r="K7" s="627"/>
      <c r="L7" s="628"/>
      <c r="M7" s="17"/>
      <c r="N7" s="18"/>
      <c r="O7" s="594"/>
      <c r="P7" s="594"/>
      <c r="Q7" s="594"/>
      <c r="R7" s="594"/>
      <c r="S7" s="594"/>
      <c r="T7" s="595"/>
      <c r="U7" s="594"/>
      <c r="V7" s="595"/>
      <c r="W7" s="595"/>
      <c r="X7" s="595"/>
    </row>
    <row r="8" spans="2:24" s="23" customFormat="1" ht="36.75" customHeight="1" x14ac:dyDescent="0.3">
      <c r="B8" s="130"/>
      <c r="C8" s="215" t="s">
        <v>818</v>
      </c>
      <c r="D8" s="629">
        <v>193</v>
      </c>
      <c r="E8" s="630"/>
      <c r="F8" s="631"/>
      <c r="G8" s="629">
        <v>25</v>
      </c>
      <c r="H8" s="630"/>
      <c r="I8" s="631"/>
      <c r="J8" s="629"/>
      <c r="K8" s="630"/>
      <c r="L8" s="631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31"/>
      <c r="C9" s="216" t="s">
        <v>18</v>
      </c>
      <c r="D9" s="619">
        <v>2</v>
      </c>
      <c r="E9" s="616"/>
      <c r="F9" s="617"/>
      <c r="G9" s="615">
        <v>5</v>
      </c>
      <c r="H9" s="616"/>
      <c r="I9" s="617"/>
      <c r="J9" s="612"/>
      <c r="K9" s="613"/>
      <c r="L9" s="614"/>
    </row>
    <row r="10" spans="2:24" s="23" customFormat="1" ht="24.95" customHeight="1" x14ac:dyDescent="0.3">
      <c r="B10" s="131" t="s">
        <v>53</v>
      </c>
      <c r="C10" s="217" t="s">
        <v>731</v>
      </c>
      <c r="D10" s="620">
        <v>2</v>
      </c>
      <c r="E10" s="613"/>
      <c r="F10" s="614"/>
      <c r="G10" s="612"/>
      <c r="H10" s="613"/>
      <c r="I10" s="614"/>
      <c r="J10" s="612"/>
      <c r="K10" s="613"/>
      <c r="L10" s="614"/>
    </row>
    <row r="11" spans="2:24" s="23" customFormat="1" ht="24.95" customHeight="1" x14ac:dyDescent="0.3">
      <c r="B11" s="131" t="s">
        <v>54</v>
      </c>
      <c r="C11" s="217" t="s">
        <v>732</v>
      </c>
      <c r="D11" s="620"/>
      <c r="E11" s="613"/>
      <c r="F11" s="614"/>
      <c r="G11" s="612"/>
      <c r="H11" s="613"/>
      <c r="I11" s="614"/>
      <c r="J11" s="612"/>
      <c r="K11" s="613"/>
      <c r="L11" s="614"/>
    </row>
    <row r="12" spans="2:24" s="23" customFormat="1" ht="24.95" customHeight="1" x14ac:dyDescent="0.3">
      <c r="B12" s="131" t="s">
        <v>55</v>
      </c>
      <c r="C12" s="217" t="s">
        <v>733</v>
      </c>
      <c r="D12" s="620"/>
      <c r="E12" s="613"/>
      <c r="F12" s="614"/>
      <c r="G12" s="612">
        <v>5</v>
      </c>
      <c r="H12" s="613"/>
      <c r="I12" s="614"/>
      <c r="J12" s="612"/>
      <c r="K12" s="613"/>
      <c r="L12" s="614"/>
    </row>
    <row r="13" spans="2:24" s="23" customFormat="1" ht="24.95" customHeight="1" x14ac:dyDescent="0.3">
      <c r="B13" s="131" t="s">
        <v>56</v>
      </c>
      <c r="C13" s="217" t="s">
        <v>809</v>
      </c>
      <c r="D13" s="620"/>
      <c r="E13" s="613"/>
      <c r="F13" s="614"/>
      <c r="G13" s="315"/>
      <c r="H13" s="425"/>
      <c r="I13" s="314"/>
      <c r="J13" s="315"/>
      <c r="K13" s="313"/>
      <c r="L13" s="314"/>
    </row>
    <row r="14" spans="2:24" s="23" customFormat="1" ht="24.95" customHeight="1" x14ac:dyDescent="0.3">
      <c r="B14" s="131" t="s">
        <v>264</v>
      </c>
      <c r="C14" s="217"/>
      <c r="D14" s="620"/>
      <c r="E14" s="613"/>
      <c r="F14" s="614"/>
      <c r="G14" s="612"/>
      <c r="H14" s="613"/>
      <c r="I14" s="614"/>
      <c r="J14" s="612"/>
      <c r="K14" s="613"/>
      <c r="L14" s="614"/>
    </row>
    <row r="15" spans="2:24" s="23" customFormat="1" ht="18.75" x14ac:dyDescent="0.3">
      <c r="B15" s="132"/>
      <c r="C15" s="218"/>
      <c r="D15" s="316"/>
      <c r="E15" s="317"/>
      <c r="F15" s="318"/>
      <c r="G15" s="316"/>
      <c r="H15" s="426"/>
      <c r="I15" s="318"/>
      <c r="J15" s="319"/>
      <c r="K15" s="317"/>
      <c r="L15" s="318"/>
    </row>
    <row r="16" spans="2:24" s="23" customFormat="1" ht="24.95" customHeight="1" x14ac:dyDescent="0.3">
      <c r="B16" s="131"/>
      <c r="C16" s="216" t="s">
        <v>19</v>
      </c>
      <c r="D16" s="619">
        <v>0</v>
      </c>
      <c r="E16" s="616"/>
      <c r="F16" s="617"/>
      <c r="G16" s="615">
        <v>2</v>
      </c>
      <c r="H16" s="616"/>
      <c r="I16" s="617"/>
      <c r="J16" s="615"/>
      <c r="K16" s="616"/>
      <c r="L16" s="617"/>
    </row>
    <row r="17" spans="2:14" s="23" customFormat="1" ht="24.95" customHeight="1" x14ac:dyDescent="0.3">
      <c r="B17" s="131" t="s">
        <v>53</v>
      </c>
      <c r="C17" s="219" t="s">
        <v>734</v>
      </c>
      <c r="D17" s="620"/>
      <c r="E17" s="613"/>
      <c r="F17" s="614"/>
      <c r="G17" s="612"/>
      <c r="H17" s="613"/>
      <c r="I17" s="614"/>
      <c r="J17" s="612"/>
      <c r="K17" s="613"/>
      <c r="L17" s="614"/>
    </row>
    <row r="18" spans="2:14" s="23" customFormat="1" ht="24.95" customHeight="1" x14ac:dyDescent="0.3">
      <c r="B18" s="131" t="s">
        <v>54</v>
      </c>
      <c r="C18" s="219" t="s">
        <v>735</v>
      </c>
      <c r="D18" s="620"/>
      <c r="E18" s="613"/>
      <c r="F18" s="614"/>
      <c r="G18" s="612"/>
      <c r="H18" s="613"/>
      <c r="I18" s="614"/>
      <c r="J18" s="612"/>
      <c r="K18" s="613"/>
      <c r="L18" s="614"/>
    </row>
    <row r="19" spans="2:14" s="23" customFormat="1" ht="24.95" customHeight="1" x14ac:dyDescent="0.3">
      <c r="B19" s="133" t="s">
        <v>55</v>
      </c>
      <c r="C19" s="220" t="s">
        <v>736</v>
      </c>
      <c r="D19" s="620"/>
      <c r="E19" s="613"/>
      <c r="F19" s="614"/>
      <c r="G19" s="633"/>
      <c r="H19" s="634"/>
      <c r="I19" s="635"/>
      <c r="J19" s="315"/>
      <c r="K19" s="313"/>
      <c r="L19" s="314"/>
    </row>
    <row r="20" spans="2:14" s="23" customFormat="1" ht="24.95" customHeight="1" x14ac:dyDescent="0.3">
      <c r="B20" s="133" t="s">
        <v>56</v>
      </c>
      <c r="C20" s="220" t="s">
        <v>737</v>
      </c>
      <c r="D20" s="620"/>
      <c r="E20" s="613"/>
      <c r="F20" s="614"/>
      <c r="G20" s="612">
        <v>2</v>
      </c>
      <c r="H20" s="613"/>
      <c r="I20" s="614"/>
      <c r="J20" s="612"/>
      <c r="K20" s="613"/>
      <c r="L20" s="614"/>
    </row>
    <row r="21" spans="2:14" s="23" customFormat="1" ht="24.95" customHeight="1" thickBot="1" x14ac:dyDescent="0.35">
      <c r="B21" s="131" t="s">
        <v>264</v>
      </c>
      <c r="C21" s="217"/>
      <c r="D21" s="609"/>
      <c r="E21" s="610"/>
      <c r="F21" s="611"/>
      <c r="G21" s="612"/>
      <c r="H21" s="613"/>
      <c r="I21" s="614"/>
      <c r="J21" s="612"/>
      <c r="K21" s="613"/>
      <c r="L21" s="614"/>
    </row>
    <row r="22" spans="2:14" s="16" customFormat="1" ht="36.75" customHeight="1" thickBot="1" x14ac:dyDescent="0.35">
      <c r="B22" s="636"/>
      <c r="C22" s="638" t="s">
        <v>819</v>
      </c>
      <c r="D22" s="210" t="s">
        <v>241</v>
      </c>
      <c r="E22" s="211" t="s">
        <v>239</v>
      </c>
      <c r="F22" s="212" t="s">
        <v>240</v>
      </c>
      <c r="G22" s="213" t="s">
        <v>241</v>
      </c>
      <c r="H22" s="211" t="s">
        <v>239</v>
      </c>
      <c r="I22" s="214" t="s">
        <v>240</v>
      </c>
      <c r="J22" s="210" t="s">
        <v>241</v>
      </c>
      <c r="K22" s="211" t="s">
        <v>239</v>
      </c>
      <c r="L22" s="214" t="s">
        <v>240</v>
      </c>
    </row>
    <row r="23" spans="2:14" s="16" customFormat="1" ht="36.75" customHeight="1" thickBot="1" x14ac:dyDescent="0.35">
      <c r="B23" s="637"/>
      <c r="C23" s="639"/>
      <c r="D23" s="320">
        <v>191</v>
      </c>
      <c r="E23" s="321">
        <v>43</v>
      </c>
      <c r="F23" s="321">
        <v>148</v>
      </c>
      <c r="G23" s="322">
        <v>22</v>
      </c>
      <c r="H23" s="427">
        <v>4</v>
      </c>
      <c r="I23" s="323">
        <v>18</v>
      </c>
      <c r="J23" s="320"/>
      <c r="K23" s="321"/>
      <c r="L23" s="323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32"/>
      <c r="N30" s="632"/>
    </row>
    <row r="31" spans="2:14" ht="18.75" x14ac:dyDescent="0.3">
      <c r="D31" s="129"/>
      <c r="E31" s="129"/>
      <c r="F31" s="129"/>
      <c r="G31" s="129"/>
      <c r="H31" s="24"/>
      <c r="I31" s="129"/>
      <c r="J31" s="129"/>
      <c r="K31" s="129"/>
      <c r="L31" s="129"/>
    </row>
  </sheetData>
  <mergeCells count="55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L21" sqref="L2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4"/>
      <c r="I1" s="640" t="s">
        <v>208</v>
      </c>
      <c r="J1" s="640"/>
    </row>
    <row r="2" spans="2:10" ht="15.75" x14ac:dyDescent="0.25">
      <c r="G2" s="144"/>
    </row>
    <row r="4" spans="2:10" ht="18.75" x14ac:dyDescent="0.3">
      <c r="B4" s="643" t="s">
        <v>820</v>
      </c>
      <c r="C4" s="643"/>
      <c r="D4" s="643"/>
      <c r="E4" s="643"/>
      <c r="F4" s="643"/>
      <c r="G4" s="643"/>
    </row>
    <row r="5" spans="2:10" ht="13.5" thickBot="1" x14ac:dyDescent="0.25">
      <c r="B5" s="92"/>
      <c r="C5" s="93"/>
      <c r="D5" s="93"/>
      <c r="E5" s="93"/>
      <c r="F5" s="93"/>
      <c r="G5" s="91" t="s">
        <v>3</v>
      </c>
    </row>
    <row r="6" spans="2:10" ht="22.5" customHeight="1" thickBot="1" x14ac:dyDescent="0.25">
      <c r="B6" s="644"/>
      <c r="C6" s="645"/>
      <c r="D6" s="648" t="s">
        <v>0</v>
      </c>
      <c r="E6" s="649"/>
      <c r="F6" s="648" t="s">
        <v>46</v>
      </c>
      <c r="G6" s="649"/>
    </row>
    <row r="7" spans="2:10" ht="22.5" customHeight="1" thickBot="1" x14ac:dyDescent="0.25">
      <c r="B7" s="646"/>
      <c r="C7" s="647"/>
      <c r="D7" s="221" t="s">
        <v>220</v>
      </c>
      <c r="E7" s="222" t="s">
        <v>221</v>
      </c>
      <c r="F7" s="221" t="s">
        <v>220</v>
      </c>
      <c r="G7" s="222" t="s">
        <v>221</v>
      </c>
    </row>
    <row r="8" spans="2:10" ht="30" customHeight="1" x14ac:dyDescent="0.2">
      <c r="B8" s="650" t="s">
        <v>222</v>
      </c>
      <c r="C8" s="94" t="s">
        <v>256</v>
      </c>
      <c r="D8" s="138">
        <v>62366</v>
      </c>
      <c r="E8" s="139">
        <v>45649</v>
      </c>
      <c r="F8" s="138">
        <v>65973</v>
      </c>
      <c r="G8" s="139">
        <v>48161</v>
      </c>
    </row>
    <row r="9" spans="2:10" ht="30" customHeight="1" x14ac:dyDescent="0.2">
      <c r="B9" s="650"/>
      <c r="C9" s="137" t="s">
        <v>257</v>
      </c>
      <c r="D9" s="140">
        <v>119949</v>
      </c>
      <c r="E9" s="141">
        <v>86014</v>
      </c>
      <c r="F9" s="140">
        <v>132476.06</v>
      </c>
      <c r="G9" s="141">
        <v>94795.71</v>
      </c>
    </row>
    <row r="10" spans="2:10" ht="30" customHeight="1" thickBot="1" x14ac:dyDescent="0.25">
      <c r="B10" s="651"/>
      <c r="C10" s="95" t="s">
        <v>258</v>
      </c>
      <c r="D10" s="142">
        <v>75133</v>
      </c>
      <c r="E10" s="143">
        <v>53876</v>
      </c>
      <c r="F10" s="142">
        <v>75124</v>
      </c>
      <c r="G10" s="143">
        <v>53872</v>
      </c>
    </row>
    <row r="11" spans="2:10" ht="30" customHeight="1" x14ac:dyDescent="0.2">
      <c r="B11" s="641" t="s">
        <v>223</v>
      </c>
      <c r="C11" s="94" t="s">
        <v>256</v>
      </c>
      <c r="D11" s="138">
        <v>168431</v>
      </c>
      <c r="E11" s="139">
        <v>120000</v>
      </c>
      <c r="F11" s="138">
        <v>168431</v>
      </c>
      <c r="G11" s="139">
        <v>120000</v>
      </c>
    </row>
    <row r="12" spans="2:10" ht="30" customHeight="1" x14ac:dyDescent="0.2">
      <c r="B12" s="641"/>
      <c r="C12" s="137" t="s">
        <v>257</v>
      </c>
      <c r="D12" s="140">
        <v>168431</v>
      </c>
      <c r="E12" s="141">
        <v>120000</v>
      </c>
      <c r="F12" s="140">
        <v>168431</v>
      </c>
      <c r="G12" s="141">
        <v>120000</v>
      </c>
    </row>
    <row r="13" spans="2:10" ht="30" customHeight="1" thickBot="1" x14ac:dyDescent="0.25">
      <c r="B13" s="642"/>
      <c r="C13" s="95" t="s">
        <v>258</v>
      </c>
      <c r="D13" s="142">
        <v>168431</v>
      </c>
      <c r="E13" s="143">
        <v>120000</v>
      </c>
      <c r="F13" s="142">
        <v>168431</v>
      </c>
      <c r="G13" s="143">
        <v>120000</v>
      </c>
    </row>
    <row r="14" spans="2:10" ht="13.5" customHeight="1" x14ac:dyDescent="0.2"/>
    <row r="15" spans="2:10" x14ac:dyDescent="0.2">
      <c r="B15" s="157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B1:L45"/>
  <sheetViews>
    <sheetView showGridLines="0" topLeftCell="A19" zoomScale="85" zoomScaleNormal="85" workbookViewId="0">
      <selection activeCell="G30" sqref="G30:G35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652" t="s">
        <v>682</v>
      </c>
      <c r="C3" s="652"/>
      <c r="D3" s="652"/>
      <c r="E3" s="652"/>
      <c r="F3" s="652"/>
      <c r="G3" s="652"/>
      <c r="H3" s="652"/>
      <c r="I3" s="652"/>
      <c r="J3" s="324"/>
      <c r="K3" s="5"/>
    </row>
    <row r="4" spans="2:12" ht="16.5" thickBot="1" x14ac:dyDescent="0.3">
      <c r="B4" s="96"/>
      <c r="C4" s="96"/>
      <c r="D4" s="96"/>
      <c r="E4" s="96"/>
      <c r="F4" s="96"/>
      <c r="G4" s="96"/>
      <c r="I4" s="97" t="s">
        <v>3</v>
      </c>
    </row>
    <row r="5" spans="2:12" s="32" customFormat="1" ht="44.25" customHeight="1" thickBot="1" x14ac:dyDescent="0.35">
      <c r="B5" s="656" t="s">
        <v>784</v>
      </c>
      <c r="C5" s="657"/>
      <c r="D5" s="657"/>
      <c r="E5" s="657"/>
      <c r="F5" s="657"/>
      <c r="G5" s="657"/>
      <c r="H5" s="658"/>
      <c r="I5" s="654" t="s">
        <v>228</v>
      </c>
    </row>
    <row r="6" spans="2:12" s="32" customFormat="1" ht="47.25" customHeight="1" thickBot="1" x14ac:dyDescent="0.35">
      <c r="B6" s="160" t="s">
        <v>681</v>
      </c>
      <c r="C6" s="223" t="s">
        <v>225</v>
      </c>
      <c r="D6" s="223" t="s">
        <v>261</v>
      </c>
      <c r="E6" s="223" t="s">
        <v>215</v>
      </c>
      <c r="F6" s="224" t="s">
        <v>216</v>
      </c>
      <c r="G6" s="223" t="s">
        <v>217</v>
      </c>
      <c r="H6" s="223" t="s">
        <v>218</v>
      </c>
      <c r="I6" s="655"/>
    </row>
    <row r="7" spans="2:12" s="32" customFormat="1" ht="20.100000000000001" customHeight="1" x14ac:dyDescent="0.3">
      <c r="B7" s="428" t="s">
        <v>738</v>
      </c>
      <c r="C7" s="435">
        <v>421</v>
      </c>
      <c r="D7" s="431">
        <v>38181818</v>
      </c>
      <c r="E7" s="431">
        <v>9500000</v>
      </c>
      <c r="F7" s="431">
        <v>19000000</v>
      </c>
      <c r="G7" s="431">
        <v>28500000</v>
      </c>
      <c r="H7" s="431">
        <v>38181818</v>
      </c>
      <c r="I7" s="432"/>
    </row>
    <row r="8" spans="2:12" s="32" customFormat="1" ht="20.100000000000001" customHeight="1" x14ac:dyDescent="0.3">
      <c r="B8" s="428" t="s">
        <v>739</v>
      </c>
      <c r="C8" s="435">
        <v>421</v>
      </c>
      <c r="D8" s="431">
        <v>12727273</v>
      </c>
      <c r="E8" s="431">
        <v>3200000</v>
      </c>
      <c r="F8" s="431">
        <v>6400000</v>
      </c>
      <c r="G8" s="431">
        <v>9600000</v>
      </c>
      <c r="H8" s="431">
        <v>12727273</v>
      </c>
      <c r="I8" s="432"/>
    </row>
    <row r="9" spans="2:12" s="32" customFormat="1" ht="20.100000000000001" customHeight="1" x14ac:dyDescent="0.3">
      <c r="B9" s="428" t="s">
        <v>740</v>
      </c>
      <c r="C9" s="435">
        <v>424</v>
      </c>
      <c r="D9" s="431">
        <v>2727273</v>
      </c>
      <c r="E9" s="431">
        <v>675000</v>
      </c>
      <c r="F9" s="431">
        <v>1350000</v>
      </c>
      <c r="G9" s="431">
        <v>2000000</v>
      </c>
      <c r="H9" s="431">
        <v>2727273</v>
      </c>
      <c r="I9" s="432"/>
    </row>
    <row r="10" spans="2:12" s="32" customFormat="1" ht="20.100000000000001" customHeight="1" x14ac:dyDescent="0.3">
      <c r="B10" s="428" t="s">
        <v>741</v>
      </c>
      <c r="C10" s="435">
        <v>424</v>
      </c>
      <c r="D10" s="431">
        <v>16363636</v>
      </c>
      <c r="E10" s="431"/>
      <c r="F10" s="431">
        <v>5500000</v>
      </c>
      <c r="G10" s="431">
        <v>1000000</v>
      </c>
      <c r="H10" s="431">
        <v>16363636</v>
      </c>
      <c r="I10" s="432"/>
    </row>
    <row r="11" spans="2:12" s="32" customFormat="1" ht="31.5" x14ac:dyDescent="0.3">
      <c r="B11" s="429" t="s">
        <v>742</v>
      </c>
      <c r="C11" s="435">
        <v>424</v>
      </c>
      <c r="D11" s="431">
        <v>1818182</v>
      </c>
      <c r="E11" s="431">
        <v>450000</v>
      </c>
      <c r="F11" s="431">
        <v>900000</v>
      </c>
      <c r="G11" s="431">
        <v>1350000</v>
      </c>
      <c r="H11" s="431">
        <v>1818182</v>
      </c>
      <c r="I11" s="432"/>
      <c r="L11" s="32" t="s">
        <v>785</v>
      </c>
    </row>
    <row r="12" spans="2:12" s="32" customFormat="1" ht="20.100000000000001" customHeight="1" x14ac:dyDescent="0.3">
      <c r="B12" s="429" t="s">
        <v>743</v>
      </c>
      <c r="C12" s="435">
        <v>424</v>
      </c>
      <c r="D12" s="431">
        <v>909091</v>
      </c>
      <c r="E12" s="431">
        <v>200000</v>
      </c>
      <c r="F12" s="431">
        <v>450000</v>
      </c>
      <c r="G12" s="431">
        <v>700000</v>
      </c>
      <c r="H12" s="431">
        <v>909091</v>
      </c>
      <c r="I12" s="432"/>
    </row>
    <row r="13" spans="2:12" s="32" customFormat="1" ht="20.100000000000001" customHeight="1" x14ac:dyDescent="0.3">
      <c r="B13" s="429" t="s">
        <v>744</v>
      </c>
      <c r="C13" s="435">
        <v>424</v>
      </c>
      <c r="D13" s="431">
        <v>1818182</v>
      </c>
      <c r="E13" s="431"/>
      <c r="F13" s="431">
        <v>900000</v>
      </c>
      <c r="G13" s="431">
        <v>1818182</v>
      </c>
      <c r="H13" s="431">
        <v>1818182</v>
      </c>
      <c r="I13" s="432"/>
    </row>
    <row r="14" spans="2:12" s="32" customFormat="1" ht="47.25" x14ac:dyDescent="0.3">
      <c r="B14" s="429" t="s">
        <v>745</v>
      </c>
      <c r="C14" s="435">
        <v>424</v>
      </c>
      <c r="D14" s="431">
        <v>909091</v>
      </c>
      <c r="E14" s="431">
        <v>150000</v>
      </c>
      <c r="F14" s="431">
        <v>450000</v>
      </c>
      <c r="G14" s="431">
        <v>750000</v>
      </c>
      <c r="H14" s="431">
        <v>909091</v>
      </c>
      <c r="I14" s="432"/>
    </row>
    <row r="15" spans="2:12" s="32" customFormat="1" ht="20.100000000000001" customHeight="1" x14ac:dyDescent="0.3">
      <c r="B15" s="429" t="s">
        <v>747</v>
      </c>
      <c r="C15" s="435">
        <v>424</v>
      </c>
      <c r="D15" s="431">
        <v>8333333</v>
      </c>
      <c r="E15" s="431">
        <v>2100000</v>
      </c>
      <c r="F15" s="431">
        <v>4200000</v>
      </c>
      <c r="G15" s="431">
        <v>6300000</v>
      </c>
      <c r="H15" s="431">
        <v>8333333</v>
      </c>
      <c r="I15" s="432"/>
    </row>
    <row r="16" spans="2:12" s="32" customFormat="1" ht="20.100000000000001" customHeight="1" thickBot="1" x14ac:dyDescent="0.35">
      <c r="B16" s="430" t="s">
        <v>746</v>
      </c>
      <c r="C16" s="435">
        <v>424</v>
      </c>
      <c r="D16" s="433">
        <v>833333</v>
      </c>
      <c r="E16" s="433">
        <v>200000</v>
      </c>
      <c r="F16" s="433">
        <v>400000</v>
      </c>
      <c r="G16" s="433">
        <v>600000</v>
      </c>
      <c r="H16" s="433">
        <v>833333</v>
      </c>
      <c r="I16" s="434"/>
    </row>
    <row r="17" spans="2:12" s="32" customFormat="1" ht="30" customHeight="1" thickBot="1" x14ac:dyDescent="0.35">
      <c r="B17" s="665" t="s">
        <v>260</v>
      </c>
      <c r="C17" s="666"/>
      <c r="D17" s="667"/>
      <c r="E17" s="225">
        <f>+E7+E8+E9+E10+E11+E12+E13+E14+E15+E16</f>
        <v>16475000</v>
      </c>
      <c r="F17" s="225">
        <f t="shared" ref="F17:I17" si="0">+F7+F8+F9+F10+F11+F12+F13+F14+F15+F16</f>
        <v>39550000</v>
      </c>
      <c r="G17" s="225">
        <f t="shared" si="0"/>
        <v>52618182</v>
      </c>
      <c r="H17" s="225">
        <f t="shared" si="0"/>
        <v>84621212</v>
      </c>
      <c r="I17" s="225">
        <f t="shared" si="0"/>
        <v>0</v>
      </c>
    </row>
    <row r="18" spans="2:12" x14ac:dyDescent="0.25">
      <c r="I18" s="51"/>
    </row>
    <row r="19" spans="2:12" x14ac:dyDescent="0.25">
      <c r="B19" s="659" t="s">
        <v>683</v>
      </c>
      <c r="C19" s="659"/>
      <c r="D19" s="659"/>
      <c r="E19" s="659"/>
      <c r="F19" s="659"/>
      <c r="G19" s="659"/>
      <c r="H19" s="659"/>
      <c r="I19" s="89"/>
    </row>
    <row r="21" spans="2:12" ht="0.75" customHeight="1" x14ac:dyDescent="0.25"/>
    <row r="22" spans="2:12" hidden="1" x14ac:dyDescent="0.25"/>
    <row r="23" spans="2:12" hidden="1" x14ac:dyDescent="0.25">
      <c r="I23" s="88"/>
      <c r="J23" s="88"/>
      <c r="K23" s="88"/>
    </row>
    <row r="24" spans="2:12" ht="16.5" thickBot="1" x14ac:dyDescent="0.3">
      <c r="B24" s="98"/>
      <c r="C24" s="98"/>
      <c r="D24" s="98"/>
      <c r="E24" s="98"/>
      <c r="F24" s="98"/>
      <c r="G24" s="98"/>
      <c r="H24" s="98"/>
      <c r="I24" s="97" t="s">
        <v>3</v>
      </c>
    </row>
    <row r="25" spans="2:12" s="32" customFormat="1" ht="36" customHeight="1" thickBot="1" x14ac:dyDescent="0.35">
      <c r="B25" s="660" t="s">
        <v>821</v>
      </c>
      <c r="C25" s="661"/>
      <c r="D25" s="661"/>
      <c r="E25" s="661"/>
      <c r="F25" s="661"/>
      <c r="G25" s="661"/>
      <c r="H25" s="661"/>
      <c r="I25" s="662"/>
      <c r="L25" s="33"/>
    </row>
    <row r="26" spans="2:12" s="32" customFormat="1" ht="49.5" customHeight="1" x14ac:dyDescent="0.3">
      <c r="B26" s="663" t="s">
        <v>224</v>
      </c>
      <c r="C26" s="654" t="s">
        <v>225</v>
      </c>
      <c r="D26" s="654" t="s">
        <v>259</v>
      </c>
      <c r="E26" s="226" t="s">
        <v>45</v>
      </c>
      <c r="F26" s="226" t="s">
        <v>198</v>
      </c>
      <c r="G26" s="226" t="s">
        <v>226</v>
      </c>
      <c r="H26" s="226" t="s">
        <v>199</v>
      </c>
      <c r="I26" s="227" t="s">
        <v>228</v>
      </c>
    </row>
    <row r="27" spans="2:12" s="32" customFormat="1" ht="19.5" thickBot="1" x14ac:dyDescent="0.35">
      <c r="B27" s="664"/>
      <c r="C27" s="655"/>
      <c r="D27" s="655"/>
      <c r="E27" s="228">
        <v>1</v>
      </c>
      <c r="F27" s="228">
        <v>2</v>
      </c>
      <c r="G27" s="228">
        <v>3</v>
      </c>
      <c r="H27" s="228" t="s">
        <v>200</v>
      </c>
      <c r="I27" s="229">
        <v>5</v>
      </c>
    </row>
    <row r="28" spans="2:12" s="32" customFormat="1" ht="20.100000000000001" customHeight="1" x14ac:dyDescent="0.3">
      <c r="B28" s="428" t="s">
        <v>738</v>
      </c>
      <c r="C28" s="435">
        <v>421</v>
      </c>
      <c r="D28" s="431">
        <v>38181818</v>
      </c>
      <c r="E28" s="431">
        <v>38181818</v>
      </c>
      <c r="F28" s="464">
        <v>38179703.520000003</v>
      </c>
      <c r="G28" s="464">
        <v>38179703.520000003</v>
      </c>
      <c r="H28" s="464">
        <f>+F28-G28</f>
        <v>0</v>
      </c>
      <c r="I28" s="99"/>
    </row>
    <row r="29" spans="2:12" s="32" customFormat="1" ht="20.100000000000001" customHeight="1" x14ac:dyDescent="0.3">
      <c r="B29" s="428" t="s">
        <v>739</v>
      </c>
      <c r="C29" s="435">
        <v>421</v>
      </c>
      <c r="D29" s="431">
        <v>12727273</v>
      </c>
      <c r="E29" s="431">
        <v>12727273</v>
      </c>
      <c r="F29" s="464">
        <v>12727273</v>
      </c>
      <c r="G29" s="464">
        <v>12727273</v>
      </c>
      <c r="H29" s="464">
        <f>+F29-G29</f>
        <v>0</v>
      </c>
      <c r="I29" s="99"/>
    </row>
    <row r="30" spans="2:12" s="32" customFormat="1" ht="20.100000000000001" customHeight="1" x14ac:dyDescent="0.3">
      <c r="B30" s="428" t="s">
        <v>740</v>
      </c>
      <c r="C30" s="435">
        <v>424</v>
      </c>
      <c r="D30" s="431">
        <v>3209409</v>
      </c>
      <c r="E30" s="431">
        <v>3209409</v>
      </c>
      <c r="F30" s="464">
        <v>3159039.51</v>
      </c>
      <c r="G30" s="464">
        <v>3159039.51</v>
      </c>
      <c r="H30" s="464">
        <f t="shared" ref="H30:H36" si="1">+F30-G30</f>
        <v>0</v>
      </c>
      <c r="I30" s="99"/>
    </row>
    <row r="31" spans="2:12" s="32" customFormat="1" ht="20.100000000000001" customHeight="1" x14ac:dyDescent="0.3">
      <c r="B31" s="428" t="s">
        <v>741</v>
      </c>
      <c r="C31" s="435">
        <v>424</v>
      </c>
      <c r="D31" s="431">
        <v>16363636</v>
      </c>
      <c r="E31" s="431">
        <v>16363636</v>
      </c>
      <c r="F31" s="464">
        <v>16363255</v>
      </c>
      <c r="G31" s="464">
        <v>16363255</v>
      </c>
      <c r="H31" s="464">
        <f t="shared" si="1"/>
        <v>0</v>
      </c>
      <c r="I31" s="99"/>
    </row>
    <row r="32" spans="2:12" s="32" customFormat="1" ht="31.5" x14ac:dyDescent="0.3">
      <c r="B32" s="429" t="s">
        <v>742</v>
      </c>
      <c r="C32" s="435">
        <v>424</v>
      </c>
      <c r="D32" s="431">
        <v>1818182</v>
      </c>
      <c r="E32" s="431">
        <v>1818182</v>
      </c>
      <c r="F32" s="464">
        <v>1832992.5</v>
      </c>
      <c r="G32" s="464">
        <v>1832992.5</v>
      </c>
      <c r="H32" s="464">
        <f t="shared" si="1"/>
        <v>0</v>
      </c>
      <c r="I32" s="99"/>
    </row>
    <row r="33" spans="2:9" s="32" customFormat="1" ht="18.75" x14ac:dyDescent="0.3">
      <c r="B33" s="429" t="s">
        <v>743</v>
      </c>
      <c r="C33" s="435">
        <v>424</v>
      </c>
      <c r="D33" s="431">
        <v>909091</v>
      </c>
      <c r="E33" s="431">
        <v>909091</v>
      </c>
      <c r="F33" s="464">
        <v>908747.04</v>
      </c>
      <c r="G33" s="464">
        <v>908747.04</v>
      </c>
      <c r="H33" s="464">
        <f t="shared" si="1"/>
        <v>0</v>
      </c>
      <c r="I33" s="99"/>
    </row>
    <row r="34" spans="2:9" s="32" customFormat="1" ht="20.100000000000001" customHeight="1" x14ac:dyDescent="0.3">
      <c r="B34" s="429" t="s">
        <v>744</v>
      </c>
      <c r="C34" s="435">
        <v>424</v>
      </c>
      <c r="D34" s="431">
        <v>1818182</v>
      </c>
      <c r="E34" s="431">
        <v>1818182</v>
      </c>
      <c r="F34" s="464">
        <v>1817771</v>
      </c>
      <c r="G34" s="464">
        <v>1817771</v>
      </c>
      <c r="H34" s="464">
        <f t="shared" si="1"/>
        <v>0</v>
      </c>
      <c r="I34" s="99"/>
    </row>
    <row r="35" spans="2:9" s="32" customFormat="1" ht="47.25" x14ac:dyDescent="0.3">
      <c r="B35" s="429" t="s">
        <v>745</v>
      </c>
      <c r="C35" s="435">
        <v>424</v>
      </c>
      <c r="D35" s="431">
        <v>3608773</v>
      </c>
      <c r="E35" s="431">
        <v>3608773</v>
      </c>
      <c r="F35" s="464">
        <v>3607706.28</v>
      </c>
      <c r="G35" s="464">
        <v>3607706.28</v>
      </c>
      <c r="H35" s="464">
        <f t="shared" si="1"/>
        <v>0</v>
      </c>
      <c r="I35" s="99"/>
    </row>
    <row r="36" spans="2:9" s="32" customFormat="1" ht="20.100000000000001" customHeight="1" x14ac:dyDescent="0.3">
      <c r="B36" s="429" t="s">
        <v>747</v>
      </c>
      <c r="C36" s="435">
        <v>424</v>
      </c>
      <c r="D36" s="431">
        <v>8333333</v>
      </c>
      <c r="E36" s="431">
        <v>8333333</v>
      </c>
      <c r="F36" s="464">
        <v>7794250</v>
      </c>
      <c r="G36" s="464">
        <v>7794250</v>
      </c>
      <c r="H36" s="464">
        <f t="shared" si="1"/>
        <v>0</v>
      </c>
      <c r="I36" s="99"/>
    </row>
    <row r="37" spans="2:9" s="32" customFormat="1" ht="20.100000000000001" customHeight="1" thickBot="1" x14ac:dyDescent="0.35">
      <c r="B37" s="430" t="s">
        <v>746</v>
      </c>
      <c r="C37" s="435">
        <v>424</v>
      </c>
      <c r="D37" s="433">
        <v>833333</v>
      </c>
      <c r="E37" s="433">
        <v>833333</v>
      </c>
      <c r="F37" s="465">
        <v>551689.75</v>
      </c>
      <c r="G37" s="465">
        <v>551689.75</v>
      </c>
      <c r="H37" s="465">
        <f>+F37-G37</f>
        <v>0</v>
      </c>
      <c r="I37" s="100"/>
    </row>
    <row r="38" spans="2:9" s="32" customFormat="1" ht="30" customHeight="1" thickBot="1" x14ac:dyDescent="0.35">
      <c r="B38" s="665" t="s">
        <v>260</v>
      </c>
      <c r="C38" s="666"/>
      <c r="D38" s="667"/>
      <c r="E38" s="225">
        <f>+E28+E29+E30+E31+E32+E33+E34+E35+E36+E37</f>
        <v>87803030</v>
      </c>
      <c r="F38" s="225">
        <f t="shared" ref="F38" si="2">+F28+F29+F30+F31+F32+F33+F34+F35+F36+F37</f>
        <v>86942427.600000009</v>
      </c>
      <c r="G38" s="225">
        <f t="shared" ref="G38" si="3">+G28+G29+G30+G31+G32+G33+G34+G35+G36+G37</f>
        <v>86942427.600000009</v>
      </c>
      <c r="H38" s="225">
        <f t="shared" ref="H38" si="4">+H28+H29+H30+H31+H32+H33+H34+H35+H36+H37</f>
        <v>0</v>
      </c>
      <c r="I38" s="225">
        <f t="shared" ref="I38" si="5">+I28+I29+I30+I31+I32+I33+I34+I35+I36+I37</f>
        <v>0</v>
      </c>
    </row>
    <row r="39" spans="2:9" s="32" customFormat="1" ht="18.75" x14ac:dyDescent="0.3">
      <c r="B39" s="101"/>
      <c r="C39" s="101"/>
      <c r="D39" s="101"/>
      <c r="E39" s="102"/>
      <c r="F39" s="102"/>
      <c r="G39" s="102"/>
      <c r="H39" s="102"/>
      <c r="I39" s="38"/>
    </row>
    <row r="40" spans="2:9" s="32" customFormat="1" ht="18.75" x14ac:dyDescent="0.3">
      <c r="B40" s="101"/>
      <c r="C40" s="101"/>
      <c r="D40" s="101"/>
      <c r="E40" s="102"/>
      <c r="F40" s="102"/>
      <c r="G40" s="102"/>
      <c r="H40" s="102"/>
      <c r="I40" s="38"/>
    </row>
    <row r="41" spans="2:9" s="32" customFormat="1" ht="18" customHeight="1" x14ac:dyDescent="0.3">
      <c r="B41" s="653" t="s">
        <v>684</v>
      </c>
      <c r="C41" s="653"/>
      <c r="D41" s="653"/>
      <c r="E41" s="653"/>
      <c r="F41" s="653"/>
      <c r="G41" s="653"/>
      <c r="H41" s="653"/>
      <c r="I41" s="38"/>
    </row>
    <row r="42" spans="2:9" s="32" customFormat="1" ht="18.75" x14ac:dyDescent="0.3">
      <c r="B42" s="653" t="s">
        <v>573</v>
      </c>
      <c r="C42" s="653"/>
      <c r="D42" s="653"/>
      <c r="E42" s="653"/>
      <c r="F42" s="653"/>
      <c r="G42" s="653"/>
      <c r="H42" s="653"/>
      <c r="I42" s="38"/>
    </row>
    <row r="43" spans="2:9" s="32" customFormat="1" ht="18.75" x14ac:dyDescent="0.3">
      <c r="B43" s="101"/>
      <c r="C43" s="101"/>
      <c r="D43" s="101"/>
      <c r="E43" s="102"/>
      <c r="F43" s="102"/>
      <c r="G43" s="102"/>
      <c r="H43" s="102"/>
      <c r="I43" s="38"/>
    </row>
    <row r="44" spans="2:9" s="32" customFormat="1" ht="18.75" x14ac:dyDescent="0.3">
      <c r="B44" s="101"/>
      <c r="C44" s="101"/>
      <c r="D44" s="101"/>
      <c r="E44" s="102"/>
      <c r="F44" s="102"/>
      <c r="G44" s="102"/>
      <c r="H44" s="102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topLeftCell="A7" zoomScaleNormal="100" zoomScaleSheetLayoutView="75" workbookViewId="0">
      <selection activeCell="H16" sqref="H16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679"/>
      <c r="O2" s="679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685" t="s">
        <v>48</v>
      </c>
      <c r="C5" s="685"/>
      <c r="D5" s="685"/>
      <c r="E5" s="685"/>
      <c r="F5" s="685"/>
      <c r="G5" s="685"/>
      <c r="H5" s="685"/>
      <c r="I5" s="685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680" t="s">
        <v>4</v>
      </c>
      <c r="C8" s="675" t="s">
        <v>5</v>
      </c>
      <c r="D8" s="677" t="s">
        <v>786</v>
      </c>
      <c r="E8" s="677" t="s">
        <v>716</v>
      </c>
      <c r="F8" s="677" t="s">
        <v>783</v>
      </c>
      <c r="G8" s="682" t="s">
        <v>822</v>
      </c>
      <c r="H8" s="683"/>
      <c r="I8" s="546" t="s">
        <v>817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681"/>
      <c r="C9" s="676"/>
      <c r="D9" s="678"/>
      <c r="E9" s="678"/>
      <c r="F9" s="678"/>
      <c r="G9" s="232" t="s">
        <v>0</v>
      </c>
      <c r="H9" s="233" t="s">
        <v>46</v>
      </c>
      <c r="I9" s="684"/>
    </row>
    <row r="10" spans="2:16" s="3" customFormat="1" ht="24" customHeight="1" x14ac:dyDescent="0.2">
      <c r="B10" s="240" t="s">
        <v>53</v>
      </c>
      <c r="C10" s="234" t="s">
        <v>43</v>
      </c>
      <c r="D10" s="237">
        <v>63000</v>
      </c>
      <c r="E10" s="237"/>
      <c r="F10" s="237">
        <v>63000</v>
      </c>
      <c r="G10" s="237">
        <v>63000</v>
      </c>
      <c r="H10" s="237"/>
      <c r="I10" s="436">
        <f>+H10/G10%</f>
        <v>0</v>
      </c>
    </row>
    <row r="11" spans="2:16" s="3" customFormat="1" ht="24" customHeight="1" x14ac:dyDescent="0.2">
      <c r="B11" s="241" t="s">
        <v>54</v>
      </c>
      <c r="C11" s="235" t="s">
        <v>44</v>
      </c>
      <c r="D11" s="238"/>
      <c r="E11" s="238"/>
      <c r="F11" s="238"/>
      <c r="G11" s="238">
        <v>0</v>
      </c>
      <c r="H11" s="238"/>
      <c r="I11" s="437" t="e">
        <f>+H11/G11%</f>
        <v>#DIV/0!</v>
      </c>
    </row>
    <row r="12" spans="2:16" s="3" customFormat="1" ht="24" customHeight="1" x14ac:dyDescent="0.2">
      <c r="B12" s="241" t="s">
        <v>55</v>
      </c>
      <c r="C12" s="235" t="s">
        <v>39</v>
      </c>
      <c r="D12" s="238">
        <v>33000</v>
      </c>
      <c r="E12" s="238"/>
      <c r="F12" s="238">
        <v>33000</v>
      </c>
      <c r="G12" s="238">
        <v>33000</v>
      </c>
      <c r="H12" s="238"/>
      <c r="I12" s="437">
        <f t="shared" ref="I12:I16" si="0">+H12/G12%</f>
        <v>0</v>
      </c>
    </row>
    <row r="13" spans="2:16" s="3" customFormat="1" ht="24" customHeight="1" x14ac:dyDescent="0.2">
      <c r="B13" s="241" t="s">
        <v>56</v>
      </c>
      <c r="C13" s="235" t="s">
        <v>40</v>
      </c>
      <c r="D13" s="238">
        <v>40000</v>
      </c>
      <c r="E13" s="238"/>
      <c r="F13" s="238">
        <v>40000</v>
      </c>
      <c r="G13" s="238">
        <v>40000</v>
      </c>
      <c r="H13" s="238"/>
      <c r="I13" s="437">
        <f t="shared" si="0"/>
        <v>0</v>
      </c>
    </row>
    <row r="14" spans="2:16" s="3" customFormat="1" ht="24" customHeight="1" x14ac:dyDescent="0.2">
      <c r="B14" s="241" t="s">
        <v>57</v>
      </c>
      <c r="C14" s="235" t="s">
        <v>41</v>
      </c>
      <c r="D14" s="238">
        <v>460000</v>
      </c>
      <c r="E14" s="238">
        <v>206897</v>
      </c>
      <c r="F14" s="238">
        <v>460000</v>
      </c>
      <c r="G14" s="238">
        <v>460000</v>
      </c>
      <c r="H14" s="238">
        <v>437076</v>
      </c>
      <c r="I14" s="437">
        <f>+H14/G14%</f>
        <v>95.01652173913044</v>
      </c>
    </row>
    <row r="15" spans="2:16" s="3" customFormat="1" ht="24" customHeight="1" x14ac:dyDescent="0.2">
      <c r="B15" s="241" t="s">
        <v>58</v>
      </c>
      <c r="C15" s="235" t="s">
        <v>42</v>
      </c>
      <c r="D15" s="238">
        <v>1000000</v>
      </c>
      <c r="E15" s="238">
        <v>971961</v>
      </c>
      <c r="F15" s="238">
        <v>1000000</v>
      </c>
      <c r="G15" s="238">
        <v>1000000</v>
      </c>
      <c r="H15" s="238">
        <v>751600</v>
      </c>
      <c r="I15" s="437">
        <f t="shared" si="0"/>
        <v>75.16</v>
      </c>
    </row>
    <row r="16" spans="2:16" s="3" customFormat="1" ht="24" customHeight="1" thickBot="1" x14ac:dyDescent="0.25">
      <c r="B16" s="242" t="s">
        <v>59</v>
      </c>
      <c r="C16" s="236" t="s">
        <v>49</v>
      </c>
      <c r="D16" s="239"/>
      <c r="E16" s="239"/>
      <c r="F16" s="239"/>
      <c r="G16" s="239"/>
      <c r="H16" s="239"/>
      <c r="I16" s="438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669" t="s">
        <v>194</v>
      </c>
      <c r="C18" s="672" t="s">
        <v>43</v>
      </c>
      <c r="D18" s="672"/>
      <c r="E18" s="673"/>
      <c r="F18" s="674" t="s">
        <v>44</v>
      </c>
      <c r="G18" s="672"/>
      <c r="H18" s="673"/>
      <c r="I18" s="674" t="s">
        <v>39</v>
      </c>
      <c r="J18" s="672"/>
      <c r="K18" s="673"/>
    </row>
    <row r="19" spans="2:11" x14ac:dyDescent="0.25">
      <c r="B19" s="670"/>
      <c r="C19" s="243">
        <v>1</v>
      </c>
      <c r="D19" s="243">
        <v>2</v>
      </c>
      <c r="E19" s="244">
        <v>3</v>
      </c>
      <c r="F19" s="245">
        <v>4</v>
      </c>
      <c r="G19" s="243">
        <v>5</v>
      </c>
      <c r="H19" s="244">
        <v>6</v>
      </c>
      <c r="I19" s="245">
        <v>7</v>
      </c>
      <c r="J19" s="243">
        <v>8</v>
      </c>
      <c r="K19" s="244">
        <v>9</v>
      </c>
    </row>
    <row r="20" spans="2:11" x14ac:dyDescent="0.25">
      <c r="B20" s="671"/>
      <c r="C20" s="246" t="s">
        <v>195</v>
      </c>
      <c r="D20" s="246" t="s">
        <v>196</v>
      </c>
      <c r="E20" s="247" t="s">
        <v>197</v>
      </c>
      <c r="F20" s="248" t="s">
        <v>195</v>
      </c>
      <c r="G20" s="246" t="s">
        <v>196</v>
      </c>
      <c r="H20" s="247" t="s">
        <v>197</v>
      </c>
      <c r="I20" s="248" t="s">
        <v>195</v>
      </c>
      <c r="J20" s="246" t="s">
        <v>196</v>
      </c>
      <c r="K20" s="247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668" t="s">
        <v>573</v>
      </c>
      <c r="C32" s="668"/>
      <c r="D32" s="668"/>
      <c r="E32" s="668"/>
      <c r="F32" s="668"/>
      <c r="G32" s="668"/>
      <c r="H32" s="668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58"/>
  <sheetViews>
    <sheetView showGridLines="0" workbookViewId="0">
      <selection activeCell="P9" sqref="P9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685" t="s">
        <v>685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</row>
    <row r="3" spans="1:13" ht="6.75" customHeight="1" x14ac:dyDescent="0.3">
      <c r="B3" s="344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ht="7.5" customHeight="1" x14ac:dyDescent="0.3">
      <c r="B4" s="343" t="s">
        <v>678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</row>
    <row r="5" spans="1:13" ht="4.5" customHeight="1" x14ac:dyDescent="0.25">
      <c r="B5" s="333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03" t="s">
        <v>255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</row>
    <row r="7" spans="1:13" ht="20.25" customHeight="1" thickBot="1" x14ac:dyDescent="0.3">
      <c r="A7" s="64"/>
      <c r="B7" s="728" t="s">
        <v>250</v>
      </c>
      <c r="C7" s="711" t="s">
        <v>229</v>
      </c>
      <c r="D7" s="707"/>
      <c r="E7" s="707"/>
      <c r="F7" s="708"/>
      <c r="G7" s="711" t="s">
        <v>251</v>
      </c>
      <c r="H7" s="708"/>
      <c r="I7" s="705" t="s">
        <v>675</v>
      </c>
      <c r="J7" s="705"/>
      <c r="K7" s="705"/>
      <c r="L7" s="705"/>
      <c r="M7" s="706"/>
    </row>
    <row r="8" spans="1:13" s="38" customFormat="1" ht="18" customHeight="1" thickBot="1" x14ac:dyDescent="0.25">
      <c r="A8" s="63"/>
      <c r="B8" s="728"/>
      <c r="C8" s="712"/>
      <c r="D8" s="709"/>
      <c r="E8" s="709"/>
      <c r="F8" s="710"/>
      <c r="G8" s="712"/>
      <c r="H8" s="710"/>
      <c r="I8" s="648" t="s">
        <v>254</v>
      </c>
      <c r="J8" s="729"/>
      <c r="K8" s="648" t="s">
        <v>676</v>
      </c>
      <c r="L8" s="729"/>
      <c r="M8" s="649"/>
    </row>
    <row r="9" spans="1:13" s="38" customFormat="1" ht="79.5" thickBot="1" x14ac:dyDescent="0.25">
      <c r="A9" s="63"/>
      <c r="B9" s="709"/>
      <c r="C9" s="249" t="s">
        <v>672</v>
      </c>
      <c r="D9" s="252" t="s">
        <v>673</v>
      </c>
      <c r="E9" s="250" t="s">
        <v>242</v>
      </c>
      <c r="F9" s="222" t="s">
        <v>671</v>
      </c>
      <c r="G9" s="224" t="s">
        <v>252</v>
      </c>
      <c r="H9" s="250" t="s">
        <v>253</v>
      </c>
      <c r="I9" s="251" t="s">
        <v>230</v>
      </c>
      <c r="J9" s="252" t="s">
        <v>243</v>
      </c>
      <c r="K9" s="221" t="s">
        <v>227</v>
      </c>
      <c r="L9" s="253" t="s">
        <v>243</v>
      </c>
      <c r="M9" s="222" t="s">
        <v>677</v>
      </c>
    </row>
    <row r="10" spans="1:13" s="38" customFormat="1" ht="15.75" customHeight="1" x14ac:dyDescent="0.2">
      <c r="A10" s="63"/>
      <c r="B10" s="727">
        <v>2021</v>
      </c>
      <c r="C10" s="719">
        <v>44644</v>
      </c>
      <c r="D10" s="713" t="s">
        <v>792</v>
      </c>
      <c r="E10" s="719"/>
      <c r="F10" s="713"/>
      <c r="G10" s="697">
        <v>-3887995</v>
      </c>
      <c r="H10" s="697">
        <v>-3887995</v>
      </c>
      <c r="I10" s="700"/>
      <c r="J10" s="697"/>
      <c r="K10" s="134"/>
      <c r="L10" s="115"/>
      <c r="M10" s="722" t="s">
        <v>748</v>
      </c>
    </row>
    <row r="11" spans="1:13" s="38" customFormat="1" x14ac:dyDescent="0.2">
      <c r="A11" s="63"/>
      <c r="B11" s="725"/>
      <c r="C11" s="720"/>
      <c r="D11" s="714"/>
      <c r="E11" s="720"/>
      <c r="F11" s="714"/>
      <c r="G11" s="698"/>
      <c r="H11" s="698"/>
      <c r="I11" s="701"/>
      <c r="J11" s="698"/>
      <c r="K11" s="135"/>
      <c r="L11" s="106"/>
      <c r="M11" s="723"/>
    </row>
    <row r="12" spans="1:13" s="38" customFormat="1" ht="16.5" thickBot="1" x14ac:dyDescent="0.25">
      <c r="A12" s="63"/>
      <c r="B12" s="725"/>
      <c r="C12" s="721"/>
      <c r="D12" s="715"/>
      <c r="E12" s="721"/>
      <c r="F12" s="715"/>
      <c r="G12" s="699"/>
      <c r="H12" s="699"/>
      <c r="I12" s="702"/>
      <c r="J12" s="699"/>
      <c r="K12" s="136"/>
      <c r="L12" s="112"/>
      <c r="M12" s="724"/>
    </row>
    <row r="13" spans="1:13" x14ac:dyDescent="0.25">
      <c r="A13" s="64"/>
      <c r="B13" s="727">
        <v>2020</v>
      </c>
      <c r="C13" s="719">
        <v>44407</v>
      </c>
      <c r="D13" s="713" t="s">
        <v>774</v>
      </c>
      <c r="E13" s="719">
        <v>44438</v>
      </c>
      <c r="F13" s="713" t="s">
        <v>775</v>
      </c>
      <c r="G13" s="697">
        <v>-798349</v>
      </c>
      <c r="H13" s="697">
        <v>-798349</v>
      </c>
      <c r="I13" s="700"/>
      <c r="J13" s="697"/>
      <c r="K13" s="134"/>
      <c r="L13" s="115"/>
      <c r="M13" s="722" t="s">
        <v>748</v>
      </c>
    </row>
    <row r="14" spans="1:13" x14ac:dyDescent="0.25">
      <c r="A14" s="64"/>
      <c r="B14" s="725"/>
      <c r="C14" s="720"/>
      <c r="D14" s="714"/>
      <c r="E14" s="720"/>
      <c r="F14" s="714"/>
      <c r="G14" s="698"/>
      <c r="H14" s="698"/>
      <c r="I14" s="701"/>
      <c r="J14" s="698"/>
      <c r="K14" s="135"/>
      <c r="L14" s="106"/>
      <c r="M14" s="723"/>
    </row>
    <row r="15" spans="1:13" ht="16.5" thickBot="1" x14ac:dyDescent="0.3">
      <c r="A15" s="64"/>
      <c r="B15" s="725"/>
      <c r="C15" s="721"/>
      <c r="D15" s="715"/>
      <c r="E15" s="721"/>
      <c r="F15" s="715"/>
      <c r="G15" s="699"/>
      <c r="H15" s="699"/>
      <c r="I15" s="702"/>
      <c r="J15" s="699"/>
      <c r="K15" s="136"/>
      <c r="L15" s="112"/>
      <c r="M15" s="724"/>
    </row>
    <row r="16" spans="1:13" x14ac:dyDescent="0.25">
      <c r="A16" s="64"/>
      <c r="B16" s="693">
        <v>2019</v>
      </c>
      <c r="C16" s="719">
        <v>44134</v>
      </c>
      <c r="D16" s="713" t="s">
        <v>773</v>
      </c>
      <c r="E16" s="719">
        <v>44134</v>
      </c>
      <c r="F16" s="713" t="s">
        <v>776</v>
      </c>
      <c r="G16" s="716">
        <v>23754987</v>
      </c>
      <c r="H16" s="716">
        <v>23754987</v>
      </c>
      <c r="I16" s="700">
        <v>0.2</v>
      </c>
      <c r="J16" s="697">
        <v>4750997</v>
      </c>
      <c r="K16" s="124"/>
      <c r="L16" s="103"/>
      <c r="M16" s="396"/>
    </row>
    <row r="17" spans="1:13" x14ac:dyDescent="0.25">
      <c r="A17" s="64"/>
      <c r="B17" s="725"/>
      <c r="C17" s="720"/>
      <c r="D17" s="714"/>
      <c r="E17" s="720"/>
      <c r="F17" s="714"/>
      <c r="G17" s="717"/>
      <c r="H17" s="717"/>
      <c r="I17" s="701"/>
      <c r="J17" s="698"/>
      <c r="K17" s="110">
        <v>0.4</v>
      </c>
      <c r="L17" s="106">
        <v>9501995</v>
      </c>
      <c r="M17" s="105" t="s">
        <v>749</v>
      </c>
    </row>
    <row r="18" spans="1:13" ht="16.5" thickBot="1" x14ac:dyDescent="0.3">
      <c r="A18" s="64"/>
      <c r="B18" s="695"/>
      <c r="C18" s="721"/>
      <c r="D18" s="715"/>
      <c r="E18" s="721"/>
      <c r="F18" s="715"/>
      <c r="G18" s="718"/>
      <c r="H18" s="718"/>
      <c r="I18" s="702"/>
      <c r="J18" s="699"/>
      <c r="K18" s="109">
        <v>0.4</v>
      </c>
      <c r="L18" s="104">
        <v>9501995</v>
      </c>
      <c r="M18" s="397" t="s">
        <v>750</v>
      </c>
    </row>
    <row r="19" spans="1:13" x14ac:dyDescent="0.25">
      <c r="A19" s="64"/>
      <c r="B19" s="693">
        <v>2018</v>
      </c>
      <c r="C19" s="719">
        <v>43637</v>
      </c>
      <c r="D19" s="713" t="s">
        <v>753</v>
      </c>
      <c r="E19" s="719" t="s">
        <v>777</v>
      </c>
      <c r="F19" s="713" t="s">
        <v>778</v>
      </c>
      <c r="G19" s="716">
        <v>14213776</v>
      </c>
      <c r="H19" s="716">
        <v>14213776</v>
      </c>
      <c r="I19" s="700">
        <v>0.1</v>
      </c>
      <c r="J19" s="697">
        <v>1421400</v>
      </c>
      <c r="K19" s="114"/>
      <c r="L19" s="115"/>
      <c r="M19" s="113"/>
    </row>
    <row r="20" spans="1:13" x14ac:dyDescent="0.25">
      <c r="A20" s="64"/>
      <c r="B20" s="725"/>
      <c r="C20" s="720"/>
      <c r="D20" s="714"/>
      <c r="E20" s="720"/>
      <c r="F20" s="714"/>
      <c r="G20" s="717"/>
      <c r="H20" s="717"/>
      <c r="I20" s="701"/>
      <c r="J20" s="698"/>
      <c r="K20" s="110">
        <v>0.65</v>
      </c>
      <c r="L20" s="106">
        <v>9239100</v>
      </c>
      <c r="M20" s="105" t="s">
        <v>749</v>
      </c>
    </row>
    <row r="21" spans="1:13" ht="16.5" thickBot="1" x14ac:dyDescent="0.3">
      <c r="A21" s="64"/>
      <c r="B21" s="695"/>
      <c r="C21" s="721"/>
      <c r="D21" s="715"/>
      <c r="E21" s="721"/>
      <c r="F21" s="715"/>
      <c r="G21" s="718"/>
      <c r="H21" s="718"/>
      <c r="I21" s="702"/>
      <c r="J21" s="699"/>
      <c r="K21" s="123">
        <v>0.25</v>
      </c>
      <c r="L21" s="107">
        <v>3553276</v>
      </c>
      <c r="M21" s="397" t="s">
        <v>750</v>
      </c>
    </row>
    <row r="22" spans="1:13" x14ac:dyDescent="0.25">
      <c r="A22" s="64"/>
      <c r="B22" s="693">
        <v>2017</v>
      </c>
      <c r="C22" s="719">
        <v>43276</v>
      </c>
      <c r="D22" s="713" t="s">
        <v>752</v>
      </c>
      <c r="E22" s="719">
        <v>43301</v>
      </c>
      <c r="F22" s="713" t="s">
        <v>779</v>
      </c>
      <c r="G22" s="716">
        <v>120843</v>
      </c>
      <c r="H22" s="716">
        <v>120843</v>
      </c>
      <c r="I22" s="700">
        <v>0.5</v>
      </c>
      <c r="J22" s="697">
        <v>60422</v>
      </c>
      <c r="K22" s="109"/>
      <c r="L22" s="104"/>
      <c r="M22" s="108"/>
    </row>
    <row r="23" spans="1:13" x14ac:dyDescent="0.25">
      <c r="A23" s="64"/>
      <c r="B23" s="725"/>
      <c r="C23" s="720"/>
      <c r="D23" s="714"/>
      <c r="E23" s="720"/>
      <c r="F23" s="714"/>
      <c r="G23" s="717"/>
      <c r="H23" s="717"/>
      <c r="I23" s="701"/>
      <c r="J23" s="698"/>
      <c r="K23" s="110">
        <v>0.5</v>
      </c>
      <c r="L23" s="106">
        <v>60421</v>
      </c>
      <c r="M23" s="105" t="s">
        <v>750</v>
      </c>
    </row>
    <row r="24" spans="1:13" ht="16.5" thickBot="1" x14ac:dyDescent="0.3">
      <c r="A24" s="64"/>
      <c r="B24" s="695"/>
      <c r="C24" s="721"/>
      <c r="D24" s="715"/>
      <c r="E24" s="721"/>
      <c r="F24" s="715"/>
      <c r="G24" s="718"/>
      <c r="H24" s="718"/>
      <c r="I24" s="702"/>
      <c r="J24" s="699"/>
      <c r="K24" s="111"/>
      <c r="L24" s="112"/>
      <c r="M24" s="397"/>
    </row>
    <row r="25" spans="1:13" ht="16.5" customHeight="1" x14ac:dyDescent="0.25">
      <c r="B25" s="689" t="s">
        <v>248</v>
      </c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</row>
    <row r="26" spans="1:13" ht="16.5" customHeight="1" x14ac:dyDescent="0.25"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</row>
    <row r="27" spans="1:13" x14ac:dyDescent="0.25">
      <c r="B27" s="696"/>
      <c r="C27" s="696"/>
      <c r="D27" s="696"/>
      <c r="E27" s="696"/>
      <c r="F27" s="696"/>
      <c r="G27" s="696"/>
      <c r="H27" s="696"/>
      <c r="I27" s="696"/>
      <c r="J27" s="696"/>
      <c r="K27" s="696"/>
      <c r="L27" s="14"/>
    </row>
    <row r="28" spans="1:13" ht="16.5" thickBot="1" x14ac:dyDescent="0.3">
      <c r="B28" s="703" t="s">
        <v>669</v>
      </c>
      <c r="C28" s="703"/>
      <c r="D28" s="703"/>
      <c r="E28" s="703"/>
      <c r="F28" s="703"/>
      <c r="G28" s="703"/>
      <c r="H28" s="703"/>
      <c r="I28" s="703"/>
      <c r="J28" s="703"/>
    </row>
    <row r="29" spans="1:13" s="38" customFormat="1" ht="15.75" customHeight="1" x14ac:dyDescent="0.2">
      <c r="B29" s="654" t="s">
        <v>249</v>
      </c>
      <c r="C29" s="711" t="s">
        <v>244</v>
      </c>
      <c r="D29" s="708"/>
      <c r="E29" s="707" t="s">
        <v>231</v>
      </c>
      <c r="F29" s="707"/>
      <c r="G29" s="707"/>
      <c r="H29" s="707"/>
      <c r="I29" s="707"/>
      <c r="J29" s="708"/>
    </row>
    <row r="30" spans="1:13" s="38" customFormat="1" ht="8.25" customHeight="1" thickBot="1" x14ac:dyDescent="0.25">
      <c r="B30" s="726"/>
      <c r="C30" s="712"/>
      <c r="D30" s="710"/>
      <c r="E30" s="709"/>
      <c r="F30" s="709"/>
      <c r="G30" s="709"/>
      <c r="H30" s="709"/>
      <c r="I30" s="709"/>
      <c r="J30" s="710"/>
      <c r="M30" s="341"/>
    </row>
    <row r="31" spans="1:13" s="38" customFormat="1" ht="27" customHeight="1" thickBot="1" x14ac:dyDescent="0.25">
      <c r="B31" s="655"/>
      <c r="C31" s="249" t="s">
        <v>197</v>
      </c>
      <c r="D31" s="254" t="s">
        <v>202</v>
      </c>
      <c r="E31" s="231" t="s">
        <v>245</v>
      </c>
      <c r="F31" s="704" t="s">
        <v>246</v>
      </c>
      <c r="G31" s="705"/>
      <c r="H31" s="705"/>
      <c r="I31" s="705"/>
      <c r="J31" s="706"/>
    </row>
    <row r="32" spans="1:13" s="38" customFormat="1" x14ac:dyDescent="0.2">
      <c r="B32" s="693">
        <v>2021</v>
      </c>
      <c r="C32" s="325"/>
      <c r="D32" s="125"/>
      <c r="E32" s="445"/>
      <c r="F32" s="690"/>
      <c r="G32" s="691"/>
      <c r="H32" s="691"/>
      <c r="I32" s="691"/>
      <c r="J32" s="692"/>
    </row>
    <row r="33" spans="2:10" s="38" customFormat="1" x14ac:dyDescent="0.2">
      <c r="B33" s="694"/>
      <c r="C33" s="326"/>
      <c r="D33" s="126"/>
      <c r="E33" s="446"/>
      <c r="F33" s="686"/>
      <c r="G33" s="687"/>
      <c r="H33" s="687"/>
      <c r="I33" s="687"/>
      <c r="J33" s="688"/>
    </row>
    <row r="34" spans="2:10" s="38" customFormat="1" x14ac:dyDescent="0.2">
      <c r="B34" s="694"/>
      <c r="C34" s="326"/>
      <c r="D34" s="127"/>
      <c r="E34" s="446"/>
      <c r="F34" s="686"/>
      <c r="G34" s="687"/>
      <c r="H34" s="687"/>
      <c r="I34" s="687"/>
      <c r="J34" s="688"/>
    </row>
    <row r="35" spans="2:10" s="38" customFormat="1" ht="16.5" thickBot="1" x14ac:dyDescent="0.25">
      <c r="B35" s="694"/>
      <c r="C35" s="335"/>
      <c r="D35" s="336"/>
      <c r="E35" s="447"/>
      <c r="F35" s="686"/>
      <c r="G35" s="687"/>
      <c r="H35" s="687"/>
      <c r="I35" s="687"/>
      <c r="J35" s="688"/>
    </row>
    <row r="36" spans="2:10" s="38" customFormat="1" ht="16.5" thickBot="1" x14ac:dyDescent="0.25">
      <c r="B36" s="695"/>
      <c r="C36" s="444">
        <f>+C32+C33+C34+C35</f>
        <v>0</v>
      </c>
      <c r="D36" s="334" t="s">
        <v>232</v>
      </c>
      <c r="E36" s="337"/>
      <c r="F36" s="338"/>
      <c r="G36" s="338"/>
      <c r="H36" s="338"/>
      <c r="I36" s="339"/>
      <c r="J36" s="340"/>
    </row>
    <row r="37" spans="2:10" s="38" customFormat="1" x14ac:dyDescent="0.2">
      <c r="B37" s="693">
        <v>2020</v>
      </c>
      <c r="C37" s="325"/>
      <c r="D37" s="439"/>
      <c r="E37" s="445"/>
      <c r="F37" s="690"/>
      <c r="G37" s="691"/>
      <c r="H37" s="691"/>
      <c r="I37" s="691"/>
      <c r="J37" s="692"/>
    </row>
    <row r="38" spans="2:10" s="38" customFormat="1" x14ac:dyDescent="0.2">
      <c r="B38" s="694"/>
      <c r="C38" s="326"/>
      <c r="D38" s="440"/>
      <c r="E38" s="446"/>
      <c r="F38" s="686"/>
      <c r="G38" s="687"/>
      <c r="H38" s="687"/>
      <c r="I38" s="687"/>
      <c r="J38" s="688"/>
    </row>
    <row r="39" spans="2:10" s="38" customFormat="1" x14ac:dyDescent="0.2">
      <c r="B39" s="694"/>
      <c r="C39" s="326"/>
      <c r="D39" s="441"/>
      <c r="E39" s="446"/>
      <c r="F39" s="686"/>
      <c r="G39" s="687"/>
      <c r="H39" s="687"/>
      <c r="I39" s="687"/>
      <c r="J39" s="688"/>
    </row>
    <row r="40" spans="2:10" s="38" customFormat="1" ht="16.5" thickBot="1" x14ac:dyDescent="0.25">
      <c r="B40" s="694"/>
      <c r="C40" s="335"/>
      <c r="D40" s="442"/>
      <c r="E40" s="447"/>
      <c r="F40" s="686"/>
      <c r="G40" s="687"/>
      <c r="H40" s="687"/>
      <c r="I40" s="687"/>
      <c r="J40" s="688"/>
    </row>
    <row r="41" spans="2:10" s="38" customFormat="1" ht="16.5" thickBot="1" x14ac:dyDescent="0.25">
      <c r="B41" s="695"/>
      <c r="C41" s="444">
        <f>+C37+C38+C39+C40</f>
        <v>0</v>
      </c>
      <c r="D41" s="443" t="s">
        <v>232</v>
      </c>
      <c r="E41" s="337"/>
      <c r="F41" s="338"/>
      <c r="G41" s="338"/>
      <c r="H41" s="338"/>
      <c r="I41" s="339"/>
      <c r="J41" s="340"/>
    </row>
    <row r="42" spans="2:10" s="38" customFormat="1" x14ac:dyDescent="0.2">
      <c r="B42" s="693">
        <v>2019</v>
      </c>
      <c r="C42" s="325">
        <v>60422</v>
      </c>
      <c r="D42" s="439">
        <v>43532</v>
      </c>
      <c r="E42" s="445" t="s">
        <v>752</v>
      </c>
      <c r="F42" s="690"/>
      <c r="G42" s="691"/>
      <c r="H42" s="691"/>
      <c r="I42" s="691"/>
      <c r="J42" s="692"/>
    </row>
    <row r="43" spans="2:10" s="38" customFormat="1" x14ac:dyDescent="0.2">
      <c r="B43" s="694"/>
      <c r="C43" s="326">
        <v>1421400</v>
      </c>
      <c r="D43" s="440">
        <v>43783</v>
      </c>
      <c r="E43" s="446" t="s">
        <v>753</v>
      </c>
      <c r="F43" s="686"/>
      <c r="G43" s="687"/>
      <c r="H43" s="687"/>
      <c r="I43" s="687"/>
      <c r="J43" s="688"/>
    </row>
    <row r="44" spans="2:10" s="38" customFormat="1" x14ac:dyDescent="0.2">
      <c r="B44" s="694"/>
      <c r="C44" s="326"/>
      <c r="D44" s="441"/>
      <c r="E44" s="446"/>
      <c r="F44" s="686"/>
      <c r="G44" s="687"/>
      <c r="H44" s="687"/>
      <c r="I44" s="687"/>
      <c r="J44" s="688"/>
    </row>
    <row r="45" spans="2:10" s="38" customFormat="1" ht="16.5" thickBot="1" x14ac:dyDescent="0.25">
      <c r="B45" s="694"/>
      <c r="C45" s="335"/>
      <c r="D45" s="442"/>
      <c r="E45" s="447"/>
      <c r="F45" s="686"/>
      <c r="G45" s="687"/>
      <c r="H45" s="687"/>
      <c r="I45" s="687"/>
      <c r="J45" s="688"/>
    </row>
    <row r="46" spans="2:10" s="38" customFormat="1" ht="16.5" thickBot="1" x14ac:dyDescent="0.25">
      <c r="B46" s="695"/>
      <c r="C46" s="444">
        <f>+C42+C43+C44+C45</f>
        <v>1481822</v>
      </c>
      <c r="D46" s="443" t="s">
        <v>232</v>
      </c>
      <c r="E46" s="337"/>
      <c r="F46" s="338"/>
      <c r="G46" s="338"/>
      <c r="H46" s="338"/>
      <c r="I46" s="339"/>
      <c r="J46" s="340"/>
    </row>
    <row r="47" spans="2:10" s="38" customFormat="1" x14ac:dyDescent="0.2">
      <c r="B47" s="693">
        <v>2018</v>
      </c>
      <c r="C47" s="325">
        <v>503388</v>
      </c>
      <c r="D47" s="439">
        <v>43244</v>
      </c>
      <c r="E47" s="445" t="s">
        <v>751</v>
      </c>
      <c r="F47" s="690"/>
      <c r="G47" s="691"/>
      <c r="H47" s="691"/>
      <c r="I47" s="691"/>
      <c r="J47" s="692"/>
    </row>
    <row r="48" spans="2:10" s="38" customFormat="1" x14ac:dyDescent="0.2">
      <c r="B48" s="694"/>
      <c r="C48" s="326"/>
      <c r="D48" s="440"/>
      <c r="E48" s="446"/>
      <c r="F48" s="686"/>
      <c r="G48" s="687"/>
      <c r="H48" s="687"/>
      <c r="I48" s="687"/>
      <c r="J48" s="688"/>
    </row>
    <row r="49" spans="2:10" s="38" customFormat="1" x14ac:dyDescent="0.2">
      <c r="B49" s="694"/>
      <c r="C49" s="326"/>
      <c r="D49" s="441"/>
      <c r="E49" s="446"/>
      <c r="F49" s="686"/>
      <c r="G49" s="687"/>
      <c r="H49" s="687"/>
      <c r="I49" s="687"/>
      <c r="J49" s="688"/>
    </row>
    <row r="50" spans="2:10" s="38" customFormat="1" ht="16.5" thickBot="1" x14ac:dyDescent="0.25">
      <c r="B50" s="694"/>
      <c r="C50" s="335"/>
      <c r="D50" s="442"/>
      <c r="E50" s="447"/>
      <c r="F50" s="686"/>
      <c r="G50" s="687"/>
      <c r="H50" s="687"/>
      <c r="I50" s="687"/>
      <c r="J50" s="688"/>
    </row>
    <row r="51" spans="2:10" s="38" customFormat="1" ht="16.5" thickBot="1" x14ac:dyDescent="0.25">
      <c r="B51" s="695"/>
      <c r="C51" s="444">
        <f>+C47+C48+C49+C50</f>
        <v>503388</v>
      </c>
      <c r="D51" s="443" t="s">
        <v>232</v>
      </c>
      <c r="E51" s="337"/>
      <c r="F51" s="338"/>
      <c r="G51" s="338"/>
      <c r="H51" s="338"/>
      <c r="I51" s="339"/>
      <c r="J51" s="340"/>
    </row>
    <row r="52" spans="2:10" s="38" customFormat="1" x14ac:dyDescent="0.2">
      <c r="B52" s="693">
        <v>2017</v>
      </c>
      <c r="C52" s="325"/>
      <c r="D52" s="439"/>
      <c r="E52" s="445"/>
      <c r="F52" s="690"/>
      <c r="G52" s="691"/>
      <c r="H52" s="691"/>
      <c r="I52" s="691"/>
      <c r="J52" s="692"/>
    </row>
    <row r="53" spans="2:10" s="38" customFormat="1" x14ac:dyDescent="0.2">
      <c r="B53" s="694"/>
      <c r="C53" s="326"/>
      <c r="D53" s="440"/>
      <c r="E53" s="446"/>
      <c r="F53" s="686"/>
      <c r="G53" s="687"/>
      <c r="H53" s="687"/>
      <c r="I53" s="687"/>
      <c r="J53" s="688"/>
    </row>
    <row r="54" spans="2:10" s="38" customFormat="1" x14ac:dyDescent="0.2">
      <c r="B54" s="694"/>
      <c r="C54" s="326"/>
      <c r="D54" s="441"/>
      <c r="E54" s="446"/>
      <c r="F54" s="686"/>
      <c r="G54" s="687"/>
      <c r="H54" s="687"/>
      <c r="I54" s="687"/>
      <c r="J54" s="688"/>
    </row>
    <row r="55" spans="2:10" s="38" customFormat="1" ht="16.5" thickBot="1" x14ac:dyDescent="0.25">
      <c r="B55" s="694"/>
      <c r="C55" s="335"/>
      <c r="D55" s="442"/>
      <c r="E55" s="447"/>
      <c r="F55" s="686"/>
      <c r="G55" s="687"/>
      <c r="H55" s="687"/>
      <c r="I55" s="687"/>
      <c r="J55" s="688"/>
    </row>
    <row r="56" spans="2:10" s="38" customFormat="1" ht="16.5" thickBot="1" x14ac:dyDescent="0.25">
      <c r="B56" s="695"/>
      <c r="C56" s="444">
        <f>+C52+C53+C54+C55</f>
        <v>0</v>
      </c>
      <c r="D56" s="334" t="s">
        <v>232</v>
      </c>
      <c r="E56" s="337"/>
      <c r="F56" s="338"/>
      <c r="G56" s="338"/>
      <c r="H56" s="338"/>
      <c r="I56" s="339"/>
      <c r="J56" s="340"/>
    </row>
    <row r="58" spans="2:10" x14ac:dyDescent="0.25">
      <c r="B58" s="8" t="s">
        <v>247</v>
      </c>
    </row>
  </sheetData>
  <mergeCells count="87">
    <mergeCell ref="M13:M15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M10:M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K21" sqref="K21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5" t="s">
        <v>205</v>
      </c>
    </row>
    <row r="3" spans="1:22" x14ac:dyDescent="0.25">
      <c r="A3" s="5"/>
    </row>
    <row r="4" spans="1:22" ht="20.25" x14ac:dyDescent="0.3">
      <c r="A4" s="5"/>
      <c r="B4" s="685" t="s">
        <v>50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730" t="s">
        <v>20</v>
      </c>
      <c r="C6" s="732" t="s">
        <v>21</v>
      </c>
      <c r="D6" s="734" t="s">
        <v>22</v>
      </c>
      <c r="E6" s="736" t="s">
        <v>201</v>
      </c>
      <c r="F6" s="736" t="s">
        <v>212</v>
      </c>
      <c r="G6" s="736" t="s">
        <v>754</v>
      </c>
      <c r="H6" s="736" t="s">
        <v>755</v>
      </c>
      <c r="I6" s="736" t="s">
        <v>235</v>
      </c>
      <c r="J6" s="736" t="s">
        <v>23</v>
      </c>
      <c r="K6" s="736" t="s">
        <v>236</v>
      </c>
      <c r="L6" s="736" t="s">
        <v>24</v>
      </c>
      <c r="M6" s="736" t="s">
        <v>25</v>
      </c>
      <c r="N6" s="736" t="s">
        <v>26</v>
      </c>
      <c r="O6" s="738" t="s">
        <v>52</v>
      </c>
      <c r="P6" s="739"/>
      <c r="Q6" s="739"/>
      <c r="R6" s="739"/>
      <c r="S6" s="739"/>
      <c r="T6" s="739"/>
      <c r="U6" s="739"/>
      <c r="V6" s="740"/>
    </row>
    <row r="7" spans="1:22" ht="48.75" customHeight="1" thickBot="1" x14ac:dyDescent="0.3">
      <c r="B7" s="731"/>
      <c r="C7" s="733"/>
      <c r="D7" s="735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116" t="s">
        <v>27</v>
      </c>
      <c r="P7" s="116" t="s">
        <v>28</v>
      </c>
      <c r="Q7" s="116" t="s">
        <v>29</v>
      </c>
      <c r="R7" s="116" t="s">
        <v>30</v>
      </c>
      <c r="S7" s="116" t="s">
        <v>31</v>
      </c>
      <c r="T7" s="116" t="s">
        <v>32</v>
      </c>
      <c r="U7" s="116" t="s">
        <v>33</v>
      </c>
      <c r="V7" s="65" t="s">
        <v>34</v>
      </c>
    </row>
    <row r="8" spans="1:22" ht="24.95" customHeight="1" x14ac:dyDescent="0.25">
      <c r="B8" s="67" t="s">
        <v>51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6"/>
    </row>
    <row r="9" spans="1:22" ht="24.95" customHeight="1" x14ac:dyDescent="0.25">
      <c r="B9" s="70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70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70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70" t="s">
        <v>1</v>
      </c>
      <c r="C12" s="9"/>
      <c r="D12" s="9"/>
      <c r="E12" s="9"/>
      <c r="F12" s="9"/>
      <c r="G12" s="9"/>
      <c r="H12" s="8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748" t="s">
        <v>233</v>
      </c>
      <c r="C13" s="749"/>
      <c r="D13" s="749"/>
      <c r="E13" s="749"/>
      <c r="F13" s="749"/>
      <c r="G13" s="750"/>
      <c r="H13" s="255"/>
      <c r="I13" s="152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1"/>
    </row>
    <row r="14" spans="1:22" ht="24.95" customHeight="1" thickTop="1" x14ac:dyDescent="0.25">
      <c r="B14" s="148" t="s">
        <v>35</v>
      </c>
      <c r="C14" s="149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7"/>
    </row>
    <row r="15" spans="1:22" ht="24.95" customHeight="1" x14ac:dyDescent="0.25">
      <c r="B15" s="70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70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70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70" t="s">
        <v>1</v>
      </c>
      <c r="C18" s="9"/>
      <c r="D18" s="9"/>
      <c r="E18" s="9"/>
      <c r="F18" s="9"/>
      <c r="G18" s="9"/>
      <c r="H18" s="8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751" t="s">
        <v>234</v>
      </c>
      <c r="C19" s="752"/>
      <c r="D19" s="752"/>
      <c r="E19" s="752"/>
      <c r="F19" s="752"/>
      <c r="G19" s="752"/>
      <c r="H19" s="259"/>
      <c r="I19" s="153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</row>
    <row r="20" spans="2:22" ht="24.95" customHeight="1" thickBot="1" x14ac:dyDescent="0.3">
      <c r="B20" s="742" t="s">
        <v>2</v>
      </c>
      <c r="C20" s="743"/>
      <c r="D20" s="743"/>
      <c r="E20" s="743"/>
      <c r="F20" s="743"/>
      <c r="G20" s="743"/>
      <c r="H20" s="256"/>
      <c r="I20" s="154"/>
    </row>
    <row r="21" spans="2:22" ht="24.95" customHeight="1" thickBot="1" x14ac:dyDescent="0.3">
      <c r="B21" s="744" t="s">
        <v>36</v>
      </c>
      <c r="C21" s="745"/>
      <c r="D21" s="745"/>
      <c r="E21" s="745"/>
      <c r="F21" s="745"/>
      <c r="G21" s="745"/>
      <c r="H21" s="257"/>
      <c r="I21" s="154"/>
    </row>
    <row r="22" spans="2:22" ht="24.95" customHeight="1" thickBot="1" x14ac:dyDescent="0.3">
      <c r="B22" s="746" t="s">
        <v>670</v>
      </c>
      <c r="C22" s="747"/>
      <c r="D22" s="747"/>
      <c r="E22" s="747"/>
      <c r="F22" s="747"/>
      <c r="G22" s="747"/>
      <c r="H22" s="258"/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741"/>
      <c r="C27" s="741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0"/>
  <sheetViews>
    <sheetView showGridLines="0" topLeftCell="A61" zoomScale="55" zoomScaleNormal="55" workbookViewId="0">
      <selection activeCell="G83" sqref="G83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757" t="s">
        <v>86</v>
      </c>
      <c r="C7" s="757"/>
      <c r="D7" s="757"/>
      <c r="E7" s="757"/>
      <c r="F7" s="757"/>
      <c r="G7" s="757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60" t="s">
        <v>87</v>
      </c>
      <c r="C12" s="261" t="s">
        <v>84</v>
      </c>
      <c r="D12" s="262" t="s">
        <v>88</v>
      </c>
      <c r="E12" s="262" t="s">
        <v>89</v>
      </c>
      <c r="F12" s="262" t="s">
        <v>90</v>
      </c>
      <c r="G12" s="263" t="s">
        <v>91</v>
      </c>
      <c r="H12" s="24"/>
      <c r="I12" s="24"/>
      <c r="J12" s="756"/>
      <c r="K12" s="756"/>
      <c r="L12" s="756"/>
      <c r="M12" s="756"/>
      <c r="N12" s="756"/>
      <c r="O12" s="756"/>
      <c r="P12" s="756"/>
    </row>
    <row r="13" spans="2:16" s="23" customFormat="1" ht="19.899999999999999" customHeight="1" x14ac:dyDescent="0.3">
      <c r="B13" s="82">
        <v>1</v>
      </c>
      <c r="C13" s="81">
        <v>2</v>
      </c>
      <c r="D13" s="73">
        <v>3</v>
      </c>
      <c r="E13" s="73">
        <v>4</v>
      </c>
      <c r="F13" s="73">
        <v>5</v>
      </c>
      <c r="G13" s="74">
        <v>6</v>
      </c>
      <c r="H13" s="24"/>
      <c r="I13" s="24"/>
      <c r="J13" s="756"/>
      <c r="K13" s="756"/>
      <c r="L13" s="756"/>
      <c r="M13" s="756"/>
      <c r="N13" s="756"/>
      <c r="O13" s="756"/>
      <c r="P13" s="756"/>
    </row>
    <row r="14" spans="2:16" s="23" customFormat="1" ht="35.1" customHeight="1" x14ac:dyDescent="0.3">
      <c r="B14" s="758" t="s">
        <v>787</v>
      </c>
      <c r="C14" s="79" t="s">
        <v>132</v>
      </c>
      <c r="D14" s="450" t="s">
        <v>756</v>
      </c>
      <c r="E14" s="450" t="s">
        <v>757</v>
      </c>
      <c r="F14" s="49"/>
      <c r="G14" s="452">
        <v>5823</v>
      </c>
    </row>
    <row r="15" spans="2:16" s="23" customFormat="1" ht="35.1" customHeight="1" x14ac:dyDescent="0.3">
      <c r="B15" s="759"/>
      <c r="C15" s="79" t="s">
        <v>132</v>
      </c>
      <c r="D15" s="450" t="s">
        <v>758</v>
      </c>
      <c r="E15" s="450" t="s">
        <v>759</v>
      </c>
      <c r="F15" s="49"/>
      <c r="G15" s="452">
        <v>429382</v>
      </c>
    </row>
    <row r="16" spans="2:16" s="23" customFormat="1" ht="35.1" customHeight="1" x14ac:dyDescent="0.3">
      <c r="B16" s="759"/>
      <c r="C16" s="79" t="s">
        <v>132</v>
      </c>
      <c r="D16" s="450" t="s">
        <v>758</v>
      </c>
      <c r="E16" s="450" t="s">
        <v>760</v>
      </c>
      <c r="F16" s="49"/>
      <c r="G16" s="452">
        <v>0</v>
      </c>
    </row>
    <row r="17" spans="2:7" s="23" customFormat="1" ht="35.1" customHeight="1" x14ac:dyDescent="0.3">
      <c r="B17" s="759"/>
      <c r="C17" s="79" t="s">
        <v>132</v>
      </c>
      <c r="D17" s="450" t="s">
        <v>758</v>
      </c>
      <c r="E17" s="450" t="s">
        <v>761</v>
      </c>
      <c r="F17" s="49"/>
      <c r="G17" s="452">
        <v>1474630</v>
      </c>
    </row>
    <row r="18" spans="2:7" s="23" customFormat="1" ht="35.1" customHeight="1" x14ac:dyDescent="0.3">
      <c r="B18" s="759"/>
      <c r="C18" s="79" t="s">
        <v>132</v>
      </c>
      <c r="D18" s="450" t="s">
        <v>762</v>
      </c>
      <c r="E18" s="450" t="s">
        <v>761</v>
      </c>
      <c r="F18" s="49"/>
      <c r="G18" s="452">
        <v>1269369</v>
      </c>
    </row>
    <row r="19" spans="2:7" s="23" customFormat="1" ht="35.1" customHeight="1" x14ac:dyDescent="0.3">
      <c r="B19" s="759"/>
      <c r="C19" s="79" t="s">
        <v>132</v>
      </c>
      <c r="D19" s="450" t="s">
        <v>763</v>
      </c>
      <c r="E19" s="450" t="s">
        <v>761</v>
      </c>
      <c r="F19" s="49"/>
      <c r="G19" s="452">
        <v>2569471</v>
      </c>
    </row>
    <row r="20" spans="2:7" s="23" customFormat="1" ht="35.1" customHeight="1" x14ac:dyDescent="0.3">
      <c r="B20" s="759"/>
      <c r="C20" s="79" t="s">
        <v>132</v>
      </c>
      <c r="D20" s="450" t="s">
        <v>758</v>
      </c>
      <c r="E20" s="451" t="s">
        <v>764</v>
      </c>
      <c r="F20" s="49"/>
      <c r="G20" s="453">
        <v>7557</v>
      </c>
    </row>
    <row r="21" spans="2:7" s="23" customFormat="1" ht="35.1" customHeight="1" x14ac:dyDescent="0.3">
      <c r="B21" s="759"/>
      <c r="C21" s="79" t="s">
        <v>132</v>
      </c>
      <c r="D21" s="450" t="s">
        <v>758</v>
      </c>
      <c r="E21" s="450" t="s">
        <v>765</v>
      </c>
      <c r="F21" s="49"/>
      <c r="G21" s="453">
        <v>85287</v>
      </c>
    </row>
    <row r="22" spans="2:7" s="23" customFormat="1" ht="35.1" customHeight="1" x14ac:dyDescent="0.3">
      <c r="B22" s="759"/>
      <c r="C22" s="79" t="s">
        <v>132</v>
      </c>
      <c r="D22" s="450" t="s">
        <v>758</v>
      </c>
      <c r="E22" s="450" t="s">
        <v>766</v>
      </c>
      <c r="F22" s="49"/>
      <c r="G22" s="453">
        <v>51.41</v>
      </c>
    </row>
    <row r="23" spans="2:7" s="23" customFormat="1" ht="35.1" customHeight="1" x14ac:dyDescent="0.3">
      <c r="B23" s="759"/>
      <c r="C23" s="79" t="s">
        <v>132</v>
      </c>
      <c r="D23" s="450" t="s">
        <v>767</v>
      </c>
      <c r="E23" s="451" t="s">
        <v>768</v>
      </c>
      <c r="F23" s="49"/>
      <c r="G23" s="453">
        <v>2268379</v>
      </c>
    </row>
    <row r="24" spans="2:7" s="23" customFormat="1" ht="35.1" customHeight="1" x14ac:dyDescent="0.3">
      <c r="B24" s="759"/>
      <c r="C24" s="79" t="s">
        <v>132</v>
      </c>
      <c r="D24" s="450" t="s">
        <v>769</v>
      </c>
      <c r="E24" s="450" t="s">
        <v>770</v>
      </c>
      <c r="F24" s="49"/>
      <c r="G24" s="453">
        <v>7566</v>
      </c>
    </row>
    <row r="25" spans="2:7" s="23" customFormat="1" ht="35.1" customHeight="1" x14ac:dyDescent="0.3">
      <c r="B25" s="759"/>
      <c r="C25" s="79" t="s">
        <v>132</v>
      </c>
      <c r="D25" s="450" t="s">
        <v>771</v>
      </c>
      <c r="E25" s="450" t="s">
        <v>761</v>
      </c>
      <c r="F25" s="49"/>
      <c r="G25" s="454">
        <v>302590</v>
      </c>
    </row>
    <row r="26" spans="2:7" s="23" customFormat="1" ht="35.1" customHeight="1" x14ac:dyDescent="0.3">
      <c r="B26" s="759"/>
      <c r="C26" s="79" t="s">
        <v>132</v>
      </c>
      <c r="D26" s="450" t="s">
        <v>772</v>
      </c>
      <c r="E26" s="450" t="s">
        <v>761</v>
      </c>
      <c r="F26" s="49"/>
      <c r="G26" s="453">
        <v>476370</v>
      </c>
    </row>
    <row r="27" spans="2:7" s="23" customFormat="1" ht="35.1" customHeight="1" thickBot="1" x14ac:dyDescent="0.35">
      <c r="B27" s="760"/>
      <c r="C27" s="264" t="s">
        <v>219</v>
      </c>
      <c r="D27" s="83"/>
      <c r="E27" s="83"/>
      <c r="F27" s="83"/>
      <c r="G27" s="455">
        <f>+G14+G15+G16+G17+G18+G19+G20+G21+G22+G23+G24+G25+G26</f>
        <v>8896475.4100000001</v>
      </c>
    </row>
    <row r="28" spans="2:7" s="23" customFormat="1" ht="35.1" customHeight="1" x14ac:dyDescent="0.3">
      <c r="B28" s="753" t="s">
        <v>788</v>
      </c>
      <c r="C28" s="80" t="s">
        <v>132</v>
      </c>
      <c r="D28" s="450" t="s">
        <v>756</v>
      </c>
      <c r="E28" s="450" t="s">
        <v>757</v>
      </c>
      <c r="F28" s="77"/>
      <c r="G28" s="453">
        <v>16592</v>
      </c>
    </row>
    <row r="29" spans="2:7" s="23" customFormat="1" ht="35.1" customHeight="1" x14ac:dyDescent="0.3">
      <c r="B29" s="754"/>
      <c r="C29" s="79" t="s">
        <v>132</v>
      </c>
      <c r="D29" s="450" t="s">
        <v>758</v>
      </c>
      <c r="E29" s="450" t="s">
        <v>759</v>
      </c>
      <c r="F29" s="76"/>
      <c r="G29" s="453">
        <v>4164426</v>
      </c>
    </row>
    <row r="30" spans="2:7" s="23" customFormat="1" ht="35.1" customHeight="1" x14ac:dyDescent="0.3">
      <c r="B30" s="754"/>
      <c r="C30" s="79" t="s">
        <v>132</v>
      </c>
      <c r="D30" s="450" t="s">
        <v>758</v>
      </c>
      <c r="E30" s="450" t="s">
        <v>760</v>
      </c>
      <c r="F30" s="76"/>
      <c r="G30" s="453">
        <v>0</v>
      </c>
    </row>
    <row r="31" spans="2:7" s="23" customFormat="1" ht="35.1" customHeight="1" x14ac:dyDescent="0.3">
      <c r="B31" s="754"/>
      <c r="C31" s="79" t="s">
        <v>132</v>
      </c>
      <c r="D31" s="450" t="s">
        <v>758</v>
      </c>
      <c r="E31" s="450" t="s">
        <v>761</v>
      </c>
      <c r="F31" s="76"/>
      <c r="G31" s="453">
        <v>2235020</v>
      </c>
    </row>
    <row r="32" spans="2:7" s="23" customFormat="1" ht="35.1" customHeight="1" x14ac:dyDescent="0.3">
      <c r="B32" s="754"/>
      <c r="C32" s="79" t="s">
        <v>132</v>
      </c>
      <c r="D32" s="450" t="s">
        <v>762</v>
      </c>
      <c r="E32" s="450" t="s">
        <v>761</v>
      </c>
      <c r="F32" s="76"/>
      <c r="G32" s="453">
        <v>1367299</v>
      </c>
    </row>
    <row r="33" spans="2:7" s="23" customFormat="1" ht="35.1" customHeight="1" x14ac:dyDescent="0.3">
      <c r="B33" s="754"/>
      <c r="C33" s="79" t="s">
        <v>132</v>
      </c>
      <c r="D33" s="450" t="s">
        <v>763</v>
      </c>
      <c r="E33" s="450" t="s">
        <v>761</v>
      </c>
      <c r="F33" s="76"/>
      <c r="G33" s="453">
        <v>2970040</v>
      </c>
    </row>
    <row r="34" spans="2:7" s="23" customFormat="1" ht="35.1" customHeight="1" x14ac:dyDescent="0.3">
      <c r="B34" s="754"/>
      <c r="C34" s="79" t="s">
        <v>132</v>
      </c>
      <c r="D34" s="450" t="s">
        <v>758</v>
      </c>
      <c r="E34" s="451" t="s">
        <v>764</v>
      </c>
      <c r="F34" s="76"/>
      <c r="G34" s="453">
        <v>7557</v>
      </c>
    </row>
    <row r="35" spans="2:7" s="23" customFormat="1" ht="35.1" customHeight="1" x14ac:dyDescent="0.3">
      <c r="B35" s="754"/>
      <c r="C35" s="79" t="s">
        <v>132</v>
      </c>
      <c r="D35" s="450" t="s">
        <v>758</v>
      </c>
      <c r="E35" s="450" t="s">
        <v>765</v>
      </c>
      <c r="F35" s="76"/>
      <c r="G35" s="453">
        <v>43550</v>
      </c>
    </row>
    <row r="36" spans="2:7" s="23" customFormat="1" ht="35.1" customHeight="1" x14ac:dyDescent="0.3">
      <c r="B36" s="754"/>
      <c r="C36" s="79" t="s">
        <v>132</v>
      </c>
      <c r="D36" s="450" t="s">
        <v>758</v>
      </c>
      <c r="E36" s="450" t="s">
        <v>766</v>
      </c>
      <c r="F36" s="76"/>
      <c r="G36" s="453">
        <v>4434</v>
      </c>
    </row>
    <row r="37" spans="2:7" s="23" customFormat="1" ht="35.1" customHeight="1" x14ac:dyDescent="0.3">
      <c r="B37" s="754"/>
      <c r="C37" s="79" t="s">
        <v>132</v>
      </c>
      <c r="D37" s="450" t="s">
        <v>767</v>
      </c>
      <c r="E37" s="451" t="s">
        <v>768</v>
      </c>
      <c r="F37" s="76"/>
      <c r="G37" s="453">
        <v>2587749</v>
      </c>
    </row>
    <row r="38" spans="2:7" s="23" customFormat="1" ht="35.1" customHeight="1" x14ac:dyDescent="0.3">
      <c r="B38" s="754"/>
      <c r="C38" s="79" t="s">
        <v>132</v>
      </c>
      <c r="D38" s="450" t="s">
        <v>769</v>
      </c>
      <c r="E38" s="450" t="s">
        <v>770</v>
      </c>
      <c r="F38" s="76"/>
      <c r="G38" s="453">
        <v>-7628</v>
      </c>
    </row>
    <row r="39" spans="2:7" s="23" customFormat="1" ht="35.1" customHeight="1" x14ac:dyDescent="0.3">
      <c r="B39" s="754"/>
      <c r="C39" s="79" t="s">
        <v>132</v>
      </c>
      <c r="D39" s="450" t="s">
        <v>771</v>
      </c>
      <c r="E39" s="450" t="s">
        <v>761</v>
      </c>
      <c r="F39" s="49"/>
      <c r="G39" s="454">
        <v>303766</v>
      </c>
    </row>
    <row r="40" spans="2:7" s="23" customFormat="1" ht="35.1" customHeight="1" x14ac:dyDescent="0.3">
      <c r="B40" s="754"/>
      <c r="C40" s="79" t="s">
        <v>132</v>
      </c>
      <c r="D40" s="450" t="s">
        <v>772</v>
      </c>
      <c r="E40" s="450" t="s">
        <v>761</v>
      </c>
      <c r="F40" s="49"/>
      <c r="G40" s="454">
        <v>416195</v>
      </c>
    </row>
    <row r="41" spans="2:7" s="23" customFormat="1" ht="35.1" customHeight="1" thickBot="1" x14ac:dyDescent="0.35">
      <c r="B41" s="755"/>
      <c r="C41" s="264" t="s">
        <v>219</v>
      </c>
      <c r="D41" s="84"/>
      <c r="E41" s="84"/>
      <c r="F41" s="83"/>
      <c r="G41" s="455">
        <f>+G28+G29+G30+G31+G32+G33+G34+G35+G36+G37+G38+G39+G40</f>
        <v>14109000</v>
      </c>
    </row>
    <row r="42" spans="2:7" s="23" customFormat="1" ht="35.1" customHeight="1" x14ac:dyDescent="0.3">
      <c r="B42" s="761" t="s">
        <v>789</v>
      </c>
      <c r="C42" s="448" t="s">
        <v>132</v>
      </c>
      <c r="D42" s="450" t="s">
        <v>756</v>
      </c>
      <c r="E42" s="450" t="s">
        <v>757</v>
      </c>
      <c r="F42" s="77"/>
      <c r="G42" s="453">
        <v>-40368.53</v>
      </c>
    </row>
    <row r="43" spans="2:7" s="23" customFormat="1" ht="35.1" customHeight="1" x14ac:dyDescent="0.3">
      <c r="B43" s="762"/>
      <c r="C43" s="449" t="s">
        <v>132</v>
      </c>
      <c r="D43" s="450" t="s">
        <v>758</v>
      </c>
      <c r="E43" s="450" t="s">
        <v>759</v>
      </c>
      <c r="F43" s="76"/>
      <c r="G43" s="453">
        <v>5159453.37</v>
      </c>
    </row>
    <row r="44" spans="2:7" s="23" customFormat="1" ht="35.1" customHeight="1" x14ac:dyDescent="0.3">
      <c r="B44" s="762"/>
      <c r="C44" s="449" t="s">
        <v>132</v>
      </c>
      <c r="D44" s="450" t="s">
        <v>758</v>
      </c>
      <c r="E44" s="450" t="s">
        <v>760</v>
      </c>
      <c r="F44" s="76"/>
      <c r="G44" s="453">
        <v>0</v>
      </c>
    </row>
    <row r="45" spans="2:7" s="23" customFormat="1" ht="35.1" customHeight="1" x14ac:dyDescent="0.3">
      <c r="B45" s="762"/>
      <c r="C45" s="449" t="s">
        <v>132</v>
      </c>
      <c r="D45" s="450" t="s">
        <v>758</v>
      </c>
      <c r="E45" s="450" t="s">
        <v>761</v>
      </c>
      <c r="F45" s="76"/>
      <c r="G45" s="453">
        <v>530326.93999999994</v>
      </c>
    </row>
    <row r="46" spans="2:7" s="23" customFormat="1" ht="35.1" customHeight="1" x14ac:dyDescent="0.3">
      <c r="B46" s="762"/>
      <c r="C46" s="449" t="s">
        <v>132</v>
      </c>
      <c r="D46" s="450" t="s">
        <v>762</v>
      </c>
      <c r="E46" s="450" t="s">
        <v>761</v>
      </c>
      <c r="F46" s="76"/>
      <c r="G46" s="453">
        <v>1473228.7</v>
      </c>
    </row>
    <row r="47" spans="2:7" s="23" customFormat="1" ht="35.1" customHeight="1" x14ac:dyDescent="0.3">
      <c r="B47" s="762"/>
      <c r="C47" s="449" t="s">
        <v>132</v>
      </c>
      <c r="D47" s="450" t="s">
        <v>763</v>
      </c>
      <c r="E47" s="450" t="s">
        <v>761</v>
      </c>
      <c r="F47" s="76"/>
      <c r="G47" s="453">
        <v>6070713.1900000004</v>
      </c>
    </row>
    <row r="48" spans="2:7" s="23" customFormat="1" ht="35.1" customHeight="1" x14ac:dyDescent="0.3">
      <c r="B48" s="762"/>
      <c r="C48" s="449" t="s">
        <v>132</v>
      </c>
      <c r="D48" s="450" t="s">
        <v>758</v>
      </c>
      <c r="E48" s="451" t="s">
        <v>764</v>
      </c>
      <c r="F48" s="76"/>
      <c r="G48" s="453">
        <v>7556.85</v>
      </c>
    </row>
    <row r="49" spans="2:7" s="23" customFormat="1" ht="35.1" customHeight="1" x14ac:dyDescent="0.3">
      <c r="B49" s="762"/>
      <c r="C49" s="449" t="s">
        <v>132</v>
      </c>
      <c r="D49" s="450" t="s">
        <v>758</v>
      </c>
      <c r="E49" s="450" t="s">
        <v>765</v>
      </c>
      <c r="F49" s="76"/>
      <c r="G49" s="453">
        <v>-12659.64</v>
      </c>
    </row>
    <row r="50" spans="2:7" s="23" customFormat="1" ht="35.1" customHeight="1" x14ac:dyDescent="0.3">
      <c r="B50" s="762"/>
      <c r="C50" s="449" t="s">
        <v>132</v>
      </c>
      <c r="D50" s="450" t="s">
        <v>758</v>
      </c>
      <c r="E50" s="450" t="s">
        <v>766</v>
      </c>
      <c r="F50" s="76"/>
      <c r="G50" s="453">
        <v>1238.4100000000001</v>
      </c>
    </row>
    <row r="51" spans="2:7" s="23" customFormat="1" ht="35.1" customHeight="1" x14ac:dyDescent="0.3">
      <c r="B51" s="762"/>
      <c r="C51" s="449" t="s">
        <v>132</v>
      </c>
      <c r="D51" s="450" t="s">
        <v>767</v>
      </c>
      <c r="E51" s="451" t="s">
        <v>768</v>
      </c>
      <c r="F51" s="76"/>
      <c r="G51" s="453">
        <v>2900927.04</v>
      </c>
    </row>
    <row r="52" spans="2:7" s="23" customFormat="1" ht="35.1" customHeight="1" x14ac:dyDescent="0.3">
      <c r="B52" s="762"/>
      <c r="C52" s="449" t="s">
        <v>132</v>
      </c>
      <c r="D52" s="450" t="s">
        <v>769</v>
      </c>
      <c r="E52" s="450" t="s">
        <v>770</v>
      </c>
      <c r="F52" s="76"/>
      <c r="G52" s="453">
        <v>41780.449999999997</v>
      </c>
    </row>
    <row r="53" spans="2:7" s="23" customFormat="1" ht="35.1" customHeight="1" x14ac:dyDescent="0.3">
      <c r="B53" s="762"/>
      <c r="C53" s="86" t="s">
        <v>132</v>
      </c>
      <c r="D53" s="450" t="s">
        <v>771</v>
      </c>
      <c r="E53" s="450" t="s">
        <v>761</v>
      </c>
      <c r="F53" s="49"/>
      <c r="G53" s="454">
        <v>317024.77</v>
      </c>
    </row>
    <row r="54" spans="2:7" s="23" customFormat="1" ht="35.1" customHeight="1" x14ac:dyDescent="0.3">
      <c r="B54" s="762"/>
      <c r="C54" s="86" t="s">
        <v>132</v>
      </c>
      <c r="D54" s="450" t="s">
        <v>772</v>
      </c>
      <c r="E54" s="450" t="s">
        <v>761</v>
      </c>
      <c r="F54" s="49"/>
      <c r="G54" s="453">
        <v>275497.07</v>
      </c>
    </row>
    <row r="55" spans="2:7" s="23" customFormat="1" ht="35.1" customHeight="1" x14ac:dyDescent="0.3">
      <c r="B55" s="762"/>
      <c r="C55" s="460" t="s">
        <v>132</v>
      </c>
      <c r="D55" s="450" t="s">
        <v>758</v>
      </c>
      <c r="E55" s="461" t="s">
        <v>807</v>
      </c>
      <c r="F55" s="75"/>
      <c r="G55" s="453">
        <v>936.26</v>
      </c>
    </row>
    <row r="56" spans="2:7" s="23" customFormat="1" ht="35.1" customHeight="1" thickBot="1" x14ac:dyDescent="0.35">
      <c r="B56" s="763"/>
      <c r="C56" s="264" t="s">
        <v>219</v>
      </c>
      <c r="D56" s="84"/>
      <c r="E56" s="84"/>
      <c r="F56" s="84"/>
      <c r="G56" s="455">
        <f>+G42+G43+G44+G45+G46+G47+G48+G49+G50+G51+G52+G53+G54+G55</f>
        <v>16725654.879999997</v>
      </c>
    </row>
    <row r="57" spans="2:7" s="23" customFormat="1" ht="35.1" customHeight="1" x14ac:dyDescent="0.3">
      <c r="B57" s="753" t="s">
        <v>790</v>
      </c>
      <c r="C57" s="80" t="s">
        <v>132</v>
      </c>
      <c r="D57" s="457" t="s">
        <v>756</v>
      </c>
      <c r="E57" s="457" t="s">
        <v>757</v>
      </c>
      <c r="F57" s="77"/>
      <c r="G57" s="453">
        <v>-79080</v>
      </c>
    </row>
    <row r="58" spans="2:7" s="23" customFormat="1" ht="35.1" customHeight="1" x14ac:dyDescent="0.3">
      <c r="B58" s="754"/>
      <c r="C58" s="79" t="s">
        <v>132</v>
      </c>
      <c r="D58" s="450" t="s">
        <v>758</v>
      </c>
      <c r="E58" s="450" t="s">
        <v>759</v>
      </c>
      <c r="F58" s="76"/>
      <c r="G58" s="468">
        <v>18200368</v>
      </c>
    </row>
    <row r="59" spans="2:7" s="23" customFormat="1" ht="35.1" customHeight="1" x14ac:dyDescent="0.3">
      <c r="B59" s="754"/>
      <c r="C59" s="79" t="s">
        <v>132</v>
      </c>
      <c r="D59" s="450" t="s">
        <v>758</v>
      </c>
      <c r="E59" s="450" t="s">
        <v>760</v>
      </c>
      <c r="F59" s="76"/>
      <c r="G59" s="468"/>
    </row>
    <row r="60" spans="2:7" s="23" customFormat="1" ht="35.1" customHeight="1" x14ac:dyDescent="0.3">
      <c r="B60" s="754"/>
      <c r="C60" s="79" t="s">
        <v>132</v>
      </c>
      <c r="D60" s="450" t="s">
        <v>758</v>
      </c>
      <c r="E60" s="450" t="s">
        <v>761</v>
      </c>
      <c r="F60" s="76"/>
      <c r="G60" s="468">
        <v>6262732</v>
      </c>
    </row>
    <row r="61" spans="2:7" s="23" customFormat="1" ht="35.1" customHeight="1" x14ac:dyDescent="0.3">
      <c r="B61" s="754"/>
      <c r="C61" s="79" t="s">
        <v>132</v>
      </c>
      <c r="D61" s="450" t="s">
        <v>762</v>
      </c>
      <c r="E61" s="450" t="s">
        <v>761</v>
      </c>
      <c r="F61" s="76"/>
      <c r="G61" s="468">
        <v>1545254</v>
      </c>
    </row>
    <row r="62" spans="2:7" s="23" customFormat="1" ht="35.1" customHeight="1" x14ac:dyDescent="0.3">
      <c r="B62" s="754"/>
      <c r="C62" s="79" t="s">
        <v>132</v>
      </c>
      <c r="D62" s="450" t="s">
        <v>763</v>
      </c>
      <c r="E62" s="450" t="s">
        <v>761</v>
      </c>
      <c r="F62" s="76"/>
      <c r="G62" s="468">
        <v>5018846</v>
      </c>
    </row>
    <row r="63" spans="2:7" s="23" customFormat="1" ht="35.1" customHeight="1" x14ac:dyDescent="0.3">
      <c r="B63" s="754"/>
      <c r="C63" s="79" t="s">
        <v>132</v>
      </c>
      <c r="D63" s="450" t="s">
        <v>758</v>
      </c>
      <c r="E63" s="451" t="s">
        <v>764</v>
      </c>
      <c r="F63" s="76"/>
      <c r="G63" s="468">
        <v>7557</v>
      </c>
    </row>
    <row r="64" spans="2:7" s="23" customFormat="1" ht="35.1" customHeight="1" x14ac:dyDescent="0.3">
      <c r="B64" s="754"/>
      <c r="C64" s="79" t="s">
        <v>132</v>
      </c>
      <c r="D64" s="450" t="s">
        <v>758</v>
      </c>
      <c r="E64" s="450" t="s">
        <v>765</v>
      </c>
      <c r="F64" s="76"/>
      <c r="G64" s="468">
        <v>135194</v>
      </c>
    </row>
    <row r="65" spans="2:7" s="23" customFormat="1" ht="35.1" customHeight="1" x14ac:dyDescent="0.3">
      <c r="B65" s="754"/>
      <c r="C65" s="79" t="s">
        <v>132</v>
      </c>
      <c r="D65" s="450" t="s">
        <v>758</v>
      </c>
      <c r="E65" s="450" t="s">
        <v>766</v>
      </c>
      <c r="F65" s="76"/>
      <c r="G65" s="468">
        <v>763154</v>
      </c>
    </row>
    <row r="66" spans="2:7" s="23" customFormat="1" ht="35.1" customHeight="1" x14ac:dyDescent="0.3">
      <c r="B66" s="754"/>
      <c r="C66" s="79" t="s">
        <v>132</v>
      </c>
      <c r="D66" s="450" t="s">
        <v>767</v>
      </c>
      <c r="E66" s="451" t="s">
        <v>768</v>
      </c>
      <c r="F66" s="76"/>
      <c r="G66" s="468">
        <f>387257+2894691</f>
        <v>3281948</v>
      </c>
    </row>
    <row r="67" spans="2:7" s="23" customFormat="1" ht="35.1" customHeight="1" x14ac:dyDescent="0.3">
      <c r="B67" s="754"/>
      <c r="C67" s="79" t="s">
        <v>132</v>
      </c>
      <c r="D67" s="450" t="s">
        <v>769</v>
      </c>
      <c r="E67" s="450" t="s">
        <v>770</v>
      </c>
      <c r="F67" s="76"/>
      <c r="G67" s="468">
        <v>-18411</v>
      </c>
    </row>
    <row r="68" spans="2:7" s="23" customFormat="1" ht="35.1" customHeight="1" x14ac:dyDescent="0.3">
      <c r="B68" s="754"/>
      <c r="C68" s="79" t="s">
        <v>132</v>
      </c>
      <c r="D68" s="450" t="s">
        <v>771</v>
      </c>
      <c r="E68" s="450" t="s">
        <v>761</v>
      </c>
      <c r="F68" s="49"/>
      <c r="G68" s="469">
        <v>317025</v>
      </c>
    </row>
    <row r="69" spans="2:7" s="23" customFormat="1" ht="35.1" customHeight="1" x14ac:dyDescent="0.3">
      <c r="B69" s="754"/>
      <c r="C69" s="79" t="s">
        <v>132</v>
      </c>
      <c r="D69" s="450" t="s">
        <v>772</v>
      </c>
      <c r="E69" s="450" t="s">
        <v>761</v>
      </c>
      <c r="F69" s="49"/>
      <c r="G69" s="469">
        <v>189984</v>
      </c>
    </row>
    <row r="70" spans="2:7" s="23" customFormat="1" ht="35.1" customHeight="1" x14ac:dyDescent="0.3">
      <c r="B70" s="762"/>
      <c r="C70" s="467" t="s">
        <v>132</v>
      </c>
      <c r="D70" s="466" t="s">
        <v>758</v>
      </c>
      <c r="E70" s="466" t="s">
        <v>807</v>
      </c>
      <c r="F70" s="49"/>
      <c r="G70" s="469">
        <v>1864</v>
      </c>
    </row>
    <row r="71" spans="2:7" s="23" customFormat="1" ht="35.1" customHeight="1" thickBot="1" x14ac:dyDescent="0.35">
      <c r="B71" s="755"/>
      <c r="C71" s="264" t="s">
        <v>219</v>
      </c>
      <c r="D71" s="458"/>
      <c r="E71" s="458"/>
      <c r="F71" s="458"/>
      <c r="G71" s="456">
        <f>+G57+G58+G59+G60+G61+G62+G63+G64+G65+G66+G67+G68+G69+G70</f>
        <v>35626435</v>
      </c>
    </row>
    <row r="72" spans="2:7" s="23" customFormat="1" ht="35.1" customHeight="1" x14ac:dyDescent="0.3">
      <c r="B72" s="753" t="s">
        <v>791</v>
      </c>
      <c r="C72" s="78" t="s">
        <v>132</v>
      </c>
      <c r="D72" s="457" t="s">
        <v>756</v>
      </c>
      <c r="E72" s="457" t="s">
        <v>757</v>
      </c>
      <c r="F72" s="77"/>
      <c r="G72" s="459">
        <v>24185.45</v>
      </c>
    </row>
    <row r="73" spans="2:7" s="23" customFormat="1" ht="35.1" customHeight="1" x14ac:dyDescent="0.3">
      <c r="B73" s="754"/>
      <c r="C73" s="79" t="s">
        <v>132</v>
      </c>
      <c r="D73" s="450" t="s">
        <v>758</v>
      </c>
      <c r="E73" s="450" t="s">
        <v>759</v>
      </c>
      <c r="F73" s="76"/>
      <c r="G73" s="453">
        <v>14400159.92</v>
      </c>
    </row>
    <row r="74" spans="2:7" s="23" customFormat="1" ht="35.1" customHeight="1" x14ac:dyDescent="0.3">
      <c r="B74" s="754"/>
      <c r="C74" s="79" t="s">
        <v>132</v>
      </c>
      <c r="D74" s="450" t="s">
        <v>758</v>
      </c>
      <c r="E74" s="450" t="s">
        <v>760</v>
      </c>
      <c r="F74" s="76"/>
      <c r="G74" s="453"/>
    </row>
    <row r="75" spans="2:7" s="23" customFormat="1" ht="35.1" customHeight="1" x14ac:dyDescent="0.3">
      <c r="B75" s="754"/>
      <c r="C75" s="79" t="s">
        <v>132</v>
      </c>
      <c r="D75" s="450" t="s">
        <v>758</v>
      </c>
      <c r="E75" s="450" t="s">
        <v>761</v>
      </c>
      <c r="F75" s="76"/>
      <c r="G75" s="453">
        <v>3759647.89</v>
      </c>
    </row>
    <row r="76" spans="2:7" s="23" customFormat="1" ht="35.1" customHeight="1" x14ac:dyDescent="0.3">
      <c r="B76" s="754"/>
      <c r="C76" s="79" t="s">
        <v>132</v>
      </c>
      <c r="D76" s="450" t="s">
        <v>762</v>
      </c>
      <c r="E76" s="450" t="s">
        <v>761</v>
      </c>
      <c r="F76" s="76"/>
      <c r="G76" s="453">
        <v>1851336.7</v>
      </c>
    </row>
    <row r="77" spans="2:7" s="23" customFormat="1" ht="35.1" customHeight="1" x14ac:dyDescent="0.3">
      <c r="B77" s="754"/>
      <c r="C77" s="79" t="s">
        <v>132</v>
      </c>
      <c r="D77" s="450" t="s">
        <v>763</v>
      </c>
      <c r="E77" s="450" t="s">
        <v>761</v>
      </c>
      <c r="F77" s="76"/>
      <c r="G77" s="453">
        <v>2532967.75</v>
      </c>
    </row>
    <row r="78" spans="2:7" s="23" customFormat="1" ht="35.1" customHeight="1" x14ac:dyDescent="0.3">
      <c r="B78" s="754"/>
      <c r="C78" s="79" t="s">
        <v>132</v>
      </c>
      <c r="D78" s="450" t="s">
        <v>758</v>
      </c>
      <c r="E78" s="451" t="s">
        <v>764</v>
      </c>
      <c r="F78" s="76"/>
      <c r="G78" s="453">
        <v>7556.85</v>
      </c>
    </row>
    <row r="79" spans="2:7" s="23" customFormat="1" ht="35.1" customHeight="1" x14ac:dyDescent="0.3">
      <c r="B79" s="754"/>
      <c r="C79" s="79" t="s">
        <v>132</v>
      </c>
      <c r="D79" s="450" t="s">
        <v>758</v>
      </c>
      <c r="E79" s="450" t="s">
        <v>765</v>
      </c>
      <c r="F79" s="76"/>
      <c r="G79" s="453">
        <v>262955.05</v>
      </c>
    </row>
    <row r="80" spans="2:7" s="23" customFormat="1" ht="35.1" customHeight="1" x14ac:dyDescent="0.3">
      <c r="B80" s="754"/>
      <c r="C80" s="79" t="s">
        <v>132</v>
      </c>
      <c r="D80" s="450" t="s">
        <v>758</v>
      </c>
      <c r="E80" s="450" t="s">
        <v>823</v>
      </c>
      <c r="F80" s="76"/>
      <c r="G80" s="453">
        <v>1863.93</v>
      </c>
    </row>
    <row r="81" spans="2:10" s="23" customFormat="1" ht="35.1" customHeight="1" x14ac:dyDescent="0.3">
      <c r="B81" s="754"/>
      <c r="C81" s="79" t="s">
        <v>132</v>
      </c>
      <c r="D81" s="450" t="s">
        <v>758</v>
      </c>
      <c r="E81" s="450" t="s">
        <v>766</v>
      </c>
      <c r="F81" s="76"/>
      <c r="G81" s="453">
        <v>2484546.09</v>
      </c>
    </row>
    <row r="82" spans="2:10" s="23" customFormat="1" ht="35.1" customHeight="1" x14ac:dyDescent="0.3">
      <c r="B82" s="754"/>
      <c r="C82" s="79" t="s">
        <v>132</v>
      </c>
      <c r="D82" s="450" t="s">
        <v>767</v>
      </c>
      <c r="E82" s="451" t="s">
        <v>768</v>
      </c>
      <c r="F82" s="76"/>
      <c r="G82" s="453">
        <v>3096790.28</v>
      </c>
    </row>
    <row r="83" spans="2:10" s="23" customFormat="1" ht="35.1" customHeight="1" x14ac:dyDescent="0.3">
      <c r="B83" s="754"/>
      <c r="C83" s="79" t="s">
        <v>132</v>
      </c>
      <c r="D83" s="450" t="s">
        <v>769</v>
      </c>
      <c r="E83" s="450" t="s">
        <v>770</v>
      </c>
      <c r="F83" s="76"/>
      <c r="G83" s="453">
        <v>102396.34</v>
      </c>
    </row>
    <row r="84" spans="2:10" s="23" customFormat="1" ht="35.1" customHeight="1" x14ac:dyDescent="0.3">
      <c r="B84" s="754"/>
      <c r="C84" s="79" t="s">
        <v>132</v>
      </c>
      <c r="D84" s="450" t="s">
        <v>771</v>
      </c>
      <c r="E84" s="450" t="s">
        <v>761</v>
      </c>
      <c r="F84" s="49"/>
      <c r="G84" s="454">
        <v>317024.77</v>
      </c>
    </row>
    <row r="85" spans="2:10" s="23" customFormat="1" ht="35.1" customHeight="1" x14ac:dyDescent="0.3">
      <c r="B85" s="754"/>
      <c r="C85" s="79" t="s">
        <v>132</v>
      </c>
      <c r="D85" s="450" t="s">
        <v>772</v>
      </c>
      <c r="E85" s="450" t="s">
        <v>761</v>
      </c>
      <c r="F85" s="75"/>
      <c r="G85" s="454">
        <v>188026.45</v>
      </c>
    </row>
    <row r="86" spans="2:10" s="23" customFormat="1" ht="35.1" customHeight="1" thickBot="1" x14ac:dyDescent="0.35">
      <c r="B86" s="755"/>
      <c r="C86" s="264" t="s">
        <v>219</v>
      </c>
      <c r="D86" s="85"/>
      <c r="E86" s="84"/>
      <c r="F86" s="84"/>
      <c r="G86" s="456">
        <f>+G72+G73+G74+G75+G76+G77+G78+G79+G80+G81+G82+G83+G84+G85</f>
        <v>29029457.469999999</v>
      </c>
    </row>
    <row r="87" spans="2:10" s="23" customFormat="1" ht="20.25" x14ac:dyDescent="0.3">
      <c r="B87" s="43"/>
      <c r="C87" s="44"/>
      <c r="D87" s="43"/>
      <c r="E87" s="43"/>
      <c r="F87" s="43"/>
      <c r="G87" s="43"/>
    </row>
    <row r="88" spans="2:10" ht="19.5" customHeight="1" x14ac:dyDescent="0.25">
      <c r="B88" s="8"/>
      <c r="C88" s="8"/>
      <c r="D88" s="8"/>
      <c r="F88" s="8"/>
      <c r="G88" s="8"/>
      <c r="H88" s="8"/>
      <c r="I88" s="8"/>
      <c r="J88" s="8"/>
    </row>
    <row r="89" spans="2:10" ht="20.25" x14ac:dyDescent="0.3">
      <c r="B89" s="43"/>
      <c r="C89" s="44"/>
      <c r="D89" s="43"/>
      <c r="E89" s="36"/>
      <c r="F89" s="43"/>
      <c r="G89" s="43"/>
    </row>
    <row r="90" spans="2:10" ht="20.25" x14ac:dyDescent="0.3">
      <c r="B90" s="43"/>
      <c r="C90" s="44"/>
      <c r="D90" s="43"/>
      <c r="E90" s="43"/>
      <c r="F90" s="43"/>
      <c r="G90" s="43"/>
    </row>
  </sheetData>
  <mergeCells count="7">
    <mergeCell ref="B72:B86"/>
    <mergeCell ref="B28:B41"/>
    <mergeCell ref="J12:P13"/>
    <mergeCell ref="B7:G7"/>
    <mergeCell ref="B14:B27"/>
    <mergeCell ref="B42:B56"/>
    <mergeCell ref="B57:B71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4:C85 C25:C26 C39:C40 C53:C54 C14 C28 C42 C57 C72 C6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topLeftCell="A85" zoomScaleNormal="100" workbookViewId="0">
      <selection activeCell="P77" activeCellId="2" sqref="P47 P67 P77"/>
    </sheetView>
  </sheetViews>
  <sheetFormatPr defaultRowHeight="15.75" x14ac:dyDescent="0.25"/>
  <cols>
    <col min="1" max="1" width="1.140625" style="347" customWidth="1"/>
    <col min="2" max="2" width="5.5703125" style="347" customWidth="1"/>
    <col min="3" max="3" width="32.85546875" style="423" customWidth="1"/>
    <col min="4" max="5" width="14.7109375" style="347" customWidth="1"/>
    <col min="6" max="6" width="13.7109375" style="347" customWidth="1"/>
    <col min="7" max="7" width="14.7109375" style="347" customWidth="1"/>
    <col min="8" max="8" width="21.28515625" style="347" customWidth="1"/>
    <col min="9" max="9" width="14.28515625" style="347" bestFit="1" customWidth="1"/>
    <col min="10" max="10" width="13.7109375" style="347" customWidth="1"/>
    <col min="11" max="11" width="14.28515625" style="347" bestFit="1" customWidth="1"/>
    <col min="12" max="12" width="13.7109375" style="347" customWidth="1"/>
    <col min="13" max="13" width="14.28515625" style="347" bestFit="1" customWidth="1"/>
    <col min="14" max="14" width="13.7109375" style="347" customWidth="1"/>
    <col min="15" max="15" width="15.140625" style="347" bestFit="1" customWidth="1"/>
    <col min="16" max="16" width="13.7109375" style="347" customWidth="1"/>
    <col min="17" max="17" width="9.140625" style="347" customWidth="1"/>
    <col min="18" max="16384" width="9.140625" style="347"/>
  </cols>
  <sheetData>
    <row r="1" spans="1:16" x14ac:dyDescent="0.25">
      <c r="P1" s="355" t="s">
        <v>203</v>
      </c>
    </row>
    <row r="3" spans="1:16" ht="22.5" x14ac:dyDescent="0.3">
      <c r="B3" s="767" t="s">
        <v>686</v>
      </c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</row>
    <row r="5" spans="1:16" ht="16.5" thickBot="1" x14ac:dyDescent="0.3">
      <c r="P5" s="348" t="s">
        <v>3</v>
      </c>
    </row>
    <row r="6" spans="1:16" ht="28.5" customHeight="1" thickBot="1" x14ac:dyDescent="0.3">
      <c r="B6" s="768" t="s">
        <v>687</v>
      </c>
      <c r="C6" s="770" t="s">
        <v>688</v>
      </c>
      <c r="D6" s="768" t="s">
        <v>689</v>
      </c>
      <c r="E6" s="768" t="s">
        <v>690</v>
      </c>
      <c r="F6" s="768" t="s">
        <v>691</v>
      </c>
      <c r="G6" s="768" t="s">
        <v>808</v>
      </c>
      <c r="H6" s="768" t="s">
        <v>692</v>
      </c>
      <c r="I6" s="772" t="s">
        <v>805</v>
      </c>
      <c r="J6" s="773"/>
      <c r="K6" s="773"/>
      <c r="L6" s="773"/>
      <c r="M6" s="773"/>
      <c r="N6" s="773"/>
      <c r="O6" s="773"/>
      <c r="P6" s="774"/>
    </row>
    <row r="7" spans="1:16" ht="36" customHeight="1" thickBot="1" x14ac:dyDescent="0.3">
      <c r="B7" s="769"/>
      <c r="C7" s="771"/>
      <c r="D7" s="769"/>
      <c r="E7" s="769"/>
      <c r="F7" s="769"/>
      <c r="G7" s="769"/>
      <c r="H7" s="769"/>
      <c r="I7" s="349" t="s">
        <v>693</v>
      </c>
      <c r="J7" s="349" t="s">
        <v>694</v>
      </c>
      <c r="K7" s="349" t="s">
        <v>695</v>
      </c>
      <c r="L7" s="349" t="s">
        <v>696</v>
      </c>
      <c r="M7" s="349" t="s">
        <v>697</v>
      </c>
      <c r="N7" s="349" t="s">
        <v>698</v>
      </c>
      <c r="O7" s="349" t="s">
        <v>699</v>
      </c>
      <c r="P7" s="350" t="s">
        <v>700</v>
      </c>
    </row>
    <row r="8" spans="1:16" x14ac:dyDescent="0.25">
      <c r="A8" s="351"/>
      <c r="B8" s="502" t="s">
        <v>53</v>
      </c>
      <c r="C8" s="503" t="s">
        <v>793</v>
      </c>
      <c r="D8" s="504">
        <v>2022</v>
      </c>
      <c r="E8" s="504">
        <v>2022</v>
      </c>
      <c r="F8" s="505">
        <v>11000000</v>
      </c>
      <c r="G8" s="506"/>
      <c r="H8" s="361" t="s">
        <v>701</v>
      </c>
      <c r="I8" s="352"/>
      <c r="J8" s="352"/>
      <c r="K8" s="352"/>
      <c r="L8" s="352"/>
      <c r="M8" s="352"/>
      <c r="N8" s="352"/>
      <c r="O8" s="352">
        <v>14000000</v>
      </c>
      <c r="P8" s="419"/>
    </row>
    <row r="9" spans="1:16" x14ac:dyDescent="0.25">
      <c r="A9" s="351"/>
      <c r="B9" s="483"/>
      <c r="C9" s="477"/>
      <c r="D9" s="480"/>
      <c r="E9" s="480"/>
      <c r="F9" s="492"/>
      <c r="G9" s="489"/>
      <c r="H9" s="361" t="s">
        <v>702</v>
      </c>
      <c r="I9" s="352"/>
      <c r="J9" s="352"/>
      <c r="K9" s="352"/>
      <c r="L9" s="352"/>
      <c r="M9" s="352"/>
      <c r="N9" s="352"/>
      <c r="O9" s="352"/>
      <c r="P9" s="420"/>
    </row>
    <row r="10" spans="1:16" x14ac:dyDescent="0.25">
      <c r="A10" s="351"/>
      <c r="B10" s="483"/>
      <c r="C10" s="477"/>
      <c r="D10" s="480"/>
      <c r="E10" s="480"/>
      <c r="F10" s="492"/>
      <c r="G10" s="489"/>
      <c r="H10" s="361" t="s">
        <v>49</v>
      </c>
      <c r="I10" s="352"/>
      <c r="J10" s="352"/>
      <c r="K10" s="352"/>
      <c r="L10" s="352"/>
      <c r="M10" s="352"/>
      <c r="N10" s="352"/>
      <c r="O10" s="352"/>
      <c r="P10" s="420"/>
    </row>
    <row r="11" spans="1:16" x14ac:dyDescent="0.25">
      <c r="A11" s="351"/>
      <c r="B11" s="483"/>
      <c r="C11" s="477"/>
      <c r="D11" s="480"/>
      <c r="E11" s="480"/>
      <c r="F11" s="492"/>
      <c r="G11" s="489"/>
      <c r="H11" s="361" t="s">
        <v>703</v>
      </c>
      <c r="I11" s="352"/>
      <c r="J11" s="352"/>
      <c r="K11" s="352"/>
      <c r="L11" s="352"/>
      <c r="M11" s="352"/>
      <c r="N11" s="352"/>
      <c r="O11" s="352"/>
      <c r="P11" s="420"/>
    </row>
    <row r="12" spans="1:16" x14ac:dyDescent="0.25">
      <c r="A12" s="351"/>
      <c r="B12" s="484"/>
      <c r="C12" s="478"/>
      <c r="D12" s="481"/>
      <c r="E12" s="481"/>
      <c r="F12" s="493"/>
      <c r="G12" s="490"/>
      <c r="H12" s="362" t="s">
        <v>704</v>
      </c>
      <c r="I12" s="417">
        <v>0</v>
      </c>
      <c r="J12" s="417">
        <v>0</v>
      </c>
      <c r="K12" s="417">
        <v>0</v>
      </c>
      <c r="L12" s="417">
        <v>0</v>
      </c>
      <c r="M12" s="417">
        <v>0</v>
      </c>
      <c r="N12" s="417">
        <v>0</v>
      </c>
      <c r="O12" s="417">
        <v>14000000</v>
      </c>
      <c r="P12" s="421">
        <v>0</v>
      </c>
    </row>
    <row r="13" spans="1:16" x14ac:dyDescent="0.25">
      <c r="A13" s="351"/>
      <c r="B13" s="473" t="s">
        <v>54</v>
      </c>
      <c r="C13" s="476" t="s">
        <v>824</v>
      </c>
      <c r="D13" s="479">
        <v>2022</v>
      </c>
      <c r="E13" s="479">
        <v>2022</v>
      </c>
      <c r="F13" s="491">
        <v>17000000</v>
      </c>
      <c r="G13" s="488"/>
      <c r="H13" s="361" t="s">
        <v>701</v>
      </c>
      <c r="I13" s="352"/>
      <c r="J13" s="352"/>
      <c r="K13" s="352"/>
      <c r="L13" s="352"/>
      <c r="M13" s="352"/>
      <c r="N13" s="352"/>
      <c r="O13" s="352">
        <v>17000000</v>
      </c>
      <c r="P13" s="420"/>
    </row>
    <row r="14" spans="1:16" x14ac:dyDescent="0.25">
      <c r="A14" s="351"/>
      <c r="B14" s="474"/>
      <c r="C14" s="477"/>
      <c r="D14" s="480"/>
      <c r="E14" s="480"/>
      <c r="F14" s="492"/>
      <c r="G14" s="489"/>
      <c r="H14" s="361" t="s">
        <v>702</v>
      </c>
      <c r="I14" s="352"/>
      <c r="J14" s="352"/>
      <c r="K14" s="352"/>
      <c r="L14" s="352"/>
      <c r="M14" s="352"/>
      <c r="N14" s="352"/>
      <c r="O14" s="352"/>
      <c r="P14" s="420"/>
    </row>
    <row r="15" spans="1:16" x14ac:dyDescent="0.25">
      <c r="A15" s="351"/>
      <c r="B15" s="474"/>
      <c r="C15" s="477"/>
      <c r="D15" s="480"/>
      <c r="E15" s="480"/>
      <c r="F15" s="492"/>
      <c r="G15" s="489"/>
      <c r="H15" s="361" t="s">
        <v>49</v>
      </c>
      <c r="I15" s="352"/>
      <c r="J15" s="352"/>
      <c r="K15" s="352"/>
      <c r="L15" s="352"/>
      <c r="M15" s="352"/>
      <c r="N15" s="352"/>
      <c r="O15" s="352"/>
      <c r="P15" s="420"/>
    </row>
    <row r="16" spans="1:16" x14ac:dyDescent="0.25">
      <c r="A16" s="351"/>
      <c r="B16" s="474"/>
      <c r="C16" s="477"/>
      <c r="D16" s="480"/>
      <c r="E16" s="480"/>
      <c r="F16" s="492"/>
      <c r="G16" s="489"/>
      <c r="H16" s="361" t="s">
        <v>703</v>
      </c>
      <c r="I16" s="352"/>
      <c r="J16" s="352"/>
      <c r="K16" s="352"/>
      <c r="L16" s="352"/>
      <c r="M16" s="352"/>
      <c r="N16" s="352"/>
      <c r="O16" s="352"/>
      <c r="P16" s="420"/>
    </row>
    <row r="17" spans="1:17" x14ac:dyDescent="0.25">
      <c r="A17" s="351"/>
      <c r="B17" s="475"/>
      <c r="C17" s="478"/>
      <c r="D17" s="481"/>
      <c r="E17" s="481"/>
      <c r="F17" s="493"/>
      <c r="G17" s="490"/>
      <c r="H17" s="362" t="s">
        <v>704</v>
      </c>
      <c r="I17" s="417">
        <v>0</v>
      </c>
      <c r="J17" s="417">
        <v>0</v>
      </c>
      <c r="K17" s="417">
        <v>0</v>
      </c>
      <c r="L17" s="417">
        <v>0</v>
      </c>
      <c r="M17" s="417">
        <v>0</v>
      </c>
      <c r="N17" s="417">
        <v>0</v>
      </c>
      <c r="O17" s="417">
        <v>17000000</v>
      </c>
      <c r="P17" s="421">
        <v>0</v>
      </c>
    </row>
    <row r="18" spans="1:17" x14ac:dyDescent="0.25">
      <c r="A18" s="351"/>
      <c r="B18" s="473" t="s">
        <v>55</v>
      </c>
      <c r="C18" s="476" t="s">
        <v>794</v>
      </c>
      <c r="D18" s="479">
        <v>2022</v>
      </c>
      <c r="E18" s="479">
        <v>2022</v>
      </c>
      <c r="F18" s="491">
        <v>3000000</v>
      </c>
      <c r="G18" s="488"/>
      <c r="H18" s="361" t="s">
        <v>701</v>
      </c>
      <c r="I18" s="352"/>
      <c r="J18" s="352"/>
      <c r="K18" s="352"/>
      <c r="L18" s="352"/>
      <c r="M18" s="352"/>
      <c r="N18" s="352"/>
      <c r="O18" s="352"/>
      <c r="P18" s="420"/>
    </row>
    <row r="19" spans="1:17" x14ac:dyDescent="0.25">
      <c r="A19" s="351"/>
      <c r="B19" s="474"/>
      <c r="C19" s="477"/>
      <c r="D19" s="480"/>
      <c r="E19" s="480"/>
      <c r="F19" s="492"/>
      <c r="G19" s="489"/>
      <c r="H19" s="361" t="s">
        <v>702</v>
      </c>
      <c r="I19" s="352"/>
      <c r="J19" s="352"/>
      <c r="K19" s="352"/>
      <c r="L19" s="352"/>
      <c r="M19" s="352"/>
      <c r="N19" s="352"/>
      <c r="O19" s="352"/>
      <c r="P19" s="420"/>
    </row>
    <row r="20" spans="1:17" x14ac:dyDescent="0.25">
      <c r="A20" s="351"/>
      <c r="B20" s="474"/>
      <c r="C20" s="477"/>
      <c r="D20" s="480"/>
      <c r="E20" s="480"/>
      <c r="F20" s="492"/>
      <c r="G20" s="489"/>
      <c r="H20" s="361" t="s">
        <v>49</v>
      </c>
      <c r="I20" s="352"/>
      <c r="J20" s="352"/>
      <c r="K20" s="352"/>
      <c r="L20" s="352"/>
      <c r="M20" s="352"/>
      <c r="N20" s="352"/>
      <c r="O20" s="352"/>
      <c r="P20" s="420"/>
    </row>
    <row r="21" spans="1:17" x14ac:dyDescent="0.25">
      <c r="A21" s="351"/>
      <c r="B21" s="474"/>
      <c r="C21" s="477"/>
      <c r="D21" s="480"/>
      <c r="E21" s="480"/>
      <c r="F21" s="492"/>
      <c r="G21" s="489"/>
      <c r="H21" s="361" t="s">
        <v>703</v>
      </c>
      <c r="I21" s="352"/>
      <c r="J21" s="352"/>
      <c r="K21" s="352"/>
      <c r="L21" s="352"/>
      <c r="M21" s="352">
        <v>3000000</v>
      </c>
      <c r="N21" s="352"/>
      <c r="O21" s="352">
        <v>3000000</v>
      </c>
      <c r="P21" s="420"/>
    </row>
    <row r="22" spans="1:17" x14ac:dyDescent="0.25">
      <c r="A22" s="351"/>
      <c r="B22" s="475"/>
      <c r="C22" s="478"/>
      <c r="D22" s="481"/>
      <c r="E22" s="481"/>
      <c r="F22" s="493"/>
      <c r="G22" s="490"/>
      <c r="H22" s="362" t="s">
        <v>704</v>
      </c>
      <c r="I22" s="417">
        <v>0</v>
      </c>
      <c r="J22" s="417">
        <v>0</v>
      </c>
      <c r="K22" s="417">
        <v>0</v>
      </c>
      <c r="L22" s="417">
        <v>0</v>
      </c>
      <c r="M22" s="417">
        <v>3000000</v>
      </c>
      <c r="N22" s="417">
        <v>0</v>
      </c>
      <c r="O22" s="417">
        <v>3000000</v>
      </c>
      <c r="P22" s="421">
        <v>0</v>
      </c>
    </row>
    <row r="23" spans="1:17" x14ac:dyDescent="0.25">
      <c r="A23" s="351"/>
      <c r="B23" s="473" t="s">
        <v>56</v>
      </c>
      <c r="C23" s="476" t="s">
        <v>795</v>
      </c>
      <c r="D23" s="479">
        <v>2022</v>
      </c>
      <c r="E23" s="479">
        <v>2022</v>
      </c>
      <c r="F23" s="491">
        <v>6000000</v>
      </c>
      <c r="G23" s="488"/>
      <c r="H23" s="361" t="s">
        <v>701</v>
      </c>
      <c r="I23" s="352"/>
      <c r="J23" s="352"/>
      <c r="K23" s="352"/>
      <c r="L23" s="352"/>
      <c r="M23" s="352"/>
      <c r="N23" s="352"/>
      <c r="O23" s="352"/>
      <c r="P23" s="420"/>
    </row>
    <row r="24" spans="1:17" x14ac:dyDescent="0.25">
      <c r="A24" s="351"/>
      <c r="B24" s="474"/>
      <c r="C24" s="477"/>
      <c r="D24" s="480"/>
      <c r="E24" s="480"/>
      <c r="F24" s="492"/>
      <c r="G24" s="489"/>
      <c r="H24" s="361" t="s">
        <v>702</v>
      </c>
      <c r="I24" s="352"/>
      <c r="J24" s="352"/>
      <c r="K24" s="352"/>
      <c r="L24" s="352"/>
      <c r="M24" s="352"/>
      <c r="N24" s="352"/>
      <c r="O24" s="352"/>
      <c r="P24" s="420"/>
    </row>
    <row r="25" spans="1:17" x14ac:dyDescent="0.25">
      <c r="A25" s="351"/>
      <c r="B25" s="474"/>
      <c r="C25" s="477"/>
      <c r="D25" s="480"/>
      <c r="E25" s="480"/>
      <c r="F25" s="492"/>
      <c r="G25" s="489"/>
      <c r="H25" s="361" t="s">
        <v>49</v>
      </c>
      <c r="I25" s="352"/>
      <c r="J25" s="352"/>
      <c r="K25" s="352"/>
      <c r="L25" s="352"/>
      <c r="M25" s="352"/>
      <c r="N25" s="352"/>
      <c r="O25" s="352"/>
      <c r="P25" s="420"/>
    </row>
    <row r="26" spans="1:17" x14ac:dyDescent="0.25">
      <c r="A26" s="351"/>
      <c r="B26" s="474"/>
      <c r="C26" s="477"/>
      <c r="D26" s="480"/>
      <c r="E26" s="480"/>
      <c r="F26" s="492"/>
      <c r="G26" s="489"/>
      <c r="H26" s="361" t="s">
        <v>703</v>
      </c>
      <c r="I26" s="352"/>
      <c r="J26" s="352"/>
      <c r="K26" s="352"/>
      <c r="L26" s="352"/>
      <c r="M26" s="352"/>
      <c r="N26" s="352"/>
      <c r="O26" s="352"/>
      <c r="P26" s="420"/>
    </row>
    <row r="27" spans="1:17" x14ac:dyDescent="0.25">
      <c r="A27" s="351"/>
      <c r="B27" s="475"/>
      <c r="C27" s="478"/>
      <c r="D27" s="481"/>
      <c r="E27" s="481"/>
      <c r="F27" s="493"/>
      <c r="G27" s="490"/>
      <c r="H27" s="362" t="s">
        <v>704</v>
      </c>
      <c r="I27" s="417">
        <v>0</v>
      </c>
      <c r="J27" s="417">
        <v>0</v>
      </c>
      <c r="K27" s="417">
        <v>0</v>
      </c>
      <c r="L27" s="417">
        <v>0</v>
      </c>
      <c r="M27" s="417">
        <v>0</v>
      </c>
      <c r="N27" s="417">
        <v>0</v>
      </c>
      <c r="O27" s="417">
        <v>0</v>
      </c>
      <c r="P27" s="421">
        <v>0</v>
      </c>
    </row>
    <row r="28" spans="1:17" x14ac:dyDescent="0.25">
      <c r="A28" s="351"/>
      <c r="B28" s="473" t="s">
        <v>57</v>
      </c>
      <c r="C28" s="476" t="s">
        <v>796</v>
      </c>
      <c r="D28" s="479">
        <v>2022</v>
      </c>
      <c r="E28" s="479">
        <v>2022</v>
      </c>
      <c r="F28" s="491">
        <v>4000000</v>
      </c>
      <c r="G28" s="488"/>
      <c r="H28" s="361" t="s">
        <v>701</v>
      </c>
      <c r="I28" s="352"/>
      <c r="J28" s="352"/>
      <c r="K28" s="352"/>
      <c r="L28" s="352"/>
      <c r="M28" s="352"/>
      <c r="N28" s="352"/>
      <c r="O28" s="352"/>
      <c r="P28" s="420"/>
    </row>
    <row r="29" spans="1:17" x14ac:dyDescent="0.25">
      <c r="A29" s="351"/>
      <c r="B29" s="474"/>
      <c r="C29" s="477"/>
      <c r="D29" s="480"/>
      <c r="E29" s="480"/>
      <c r="F29" s="492"/>
      <c r="G29" s="489"/>
      <c r="H29" s="361" t="s">
        <v>702</v>
      </c>
      <c r="I29" s="352"/>
      <c r="J29" s="352"/>
      <c r="K29" s="352"/>
      <c r="L29" s="352"/>
      <c r="M29" s="352"/>
      <c r="N29" s="352"/>
      <c r="O29" s="352"/>
      <c r="P29" s="420"/>
    </row>
    <row r="30" spans="1:17" x14ac:dyDescent="0.25">
      <c r="A30" s="351"/>
      <c r="B30" s="474"/>
      <c r="C30" s="477"/>
      <c r="D30" s="480"/>
      <c r="E30" s="480"/>
      <c r="F30" s="492"/>
      <c r="G30" s="489"/>
      <c r="H30" s="361" t="s">
        <v>49</v>
      </c>
      <c r="I30" s="352"/>
      <c r="J30" s="352"/>
      <c r="K30" s="352"/>
      <c r="L30" s="352"/>
      <c r="M30" s="352"/>
      <c r="N30" s="352"/>
      <c r="O30" s="352"/>
      <c r="P30" s="420"/>
    </row>
    <row r="31" spans="1:17" x14ac:dyDescent="0.25">
      <c r="A31" s="351"/>
      <c r="B31" s="474"/>
      <c r="C31" s="477"/>
      <c r="D31" s="480"/>
      <c r="E31" s="480"/>
      <c r="F31" s="492"/>
      <c r="G31" s="489"/>
      <c r="H31" s="361" t="s">
        <v>703</v>
      </c>
      <c r="I31" s="352"/>
      <c r="J31" s="352"/>
      <c r="K31" s="352"/>
      <c r="L31" s="352"/>
      <c r="M31" s="352"/>
      <c r="N31" s="352"/>
      <c r="O31" s="352">
        <v>6000000</v>
      </c>
      <c r="P31" s="420"/>
    </row>
    <row r="32" spans="1:17" x14ac:dyDescent="0.25">
      <c r="A32" s="351"/>
      <c r="B32" s="475"/>
      <c r="C32" s="478"/>
      <c r="D32" s="481"/>
      <c r="E32" s="481"/>
      <c r="F32" s="493"/>
      <c r="G32" s="490"/>
      <c r="H32" s="362" t="s">
        <v>704</v>
      </c>
      <c r="I32" s="417">
        <v>0</v>
      </c>
      <c r="J32" s="417">
        <v>0</v>
      </c>
      <c r="K32" s="417">
        <v>0</v>
      </c>
      <c r="L32" s="417">
        <v>0</v>
      </c>
      <c r="M32" s="417">
        <v>0</v>
      </c>
      <c r="N32" s="417">
        <v>0</v>
      </c>
      <c r="O32" s="417">
        <v>6000000</v>
      </c>
      <c r="P32" s="421">
        <v>0</v>
      </c>
      <c r="Q32" s="418"/>
    </row>
    <row r="33" spans="1:16" ht="30" customHeight="1" x14ac:dyDescent="0.25">
      <c r="A33" s="351"/>
      <c r="B33" s="473" t="s">
        <v>58</v>
      </c>
      <c r="C33" s="476" t="s">
        <v>797</v>
      </c>
      <c r="D33" s="479">
        <v>2022</v>
      </c>
      <c r="E33" s="479">
        <v>2022</v>
      </c>
      <c r="F33" s="491">
        <v>800000</v>
      </c>
      <c r="G33" s="488"/>
      <c r="H33" s="361" t="s">
        <v>701</v>
      </c>
      <c r="I33" s="352"/>
      <c r="J33" s="352"/>
      <c r="K33" s="352"/>
      <c r="L33" s="352"/>
      <c r="M33" s="352"/>
      <c r="N33" s="352"/>
      <c r="O33" s="352"/>
      <c r="P33" s="420"/>
    </row>
    <row r="34" spans="1:16" x14ac:dyDescent="0.25">
      <c r="A34" s="351"/>
      <c r="B34" s="474"/>
      <c r="C34" s="477"/>
      <c r="D34" s="480"/>
      <c r="E34" s="480"/>
      <c r="F34" s="492"/>
      <c r="G34" s="489"/>
      <c r="H34" s="361" t="s">
        <v>702</v>
      </c>
      <c r="I34" s="352"/>
      <c r="J34" s="352"/>
      <c r="K34" s="352"/>
      <c r="L34" s="352"/>
      <c r="M34" s="352"/>
      <c r="N34" s="352"/>
      <c r="O34" s="352"/>
      <c r="P34" s="420"/>
    </row>
    <row r="35" spans="1:16" x14ac:dyDescent="0.25">
      <c r="A35" s="351"/>
      <c r="B35" s="474"/>
      <c r="C35" s="477"/>
      <c r="D35" s="480"/>
      <c r="E35" s="480"/>
      <c r="F35" s="492"/>
      <c r="G35" s="489"/>
      <c r="H35" s="361" t="s">
        <v>49</v>
      </c>
      <c r="I35" s="352"/>
      <c r="J35" s="352"/>
      <c r="K35" s="352"/>
      <c r="L35" s="352"/>
      <c r="M35" s="352"/>
      <c r="N35" s="352"/>
      <c r="O35" s="352"/>
      <c r="P35" s="420"/>
    </row>
    <row r="36" spans="1:16" x14ac:dyDescent="0.25">
      <c r="A36" s="351"/>
      <c r="B36" s="474"/>
      <c r="C36" s="477"/>
      <c r="D36" s="480"/>
      <c r="E36" s="480"/>
      <c r="F36" s="492"/>
      <c r="G36" s="489"/>
      <c r="H36" s="361" t="s">
        <v>703</v>
      </c>
      <c r="I36" s="352"/>
      <c r="J36" s="352"/>
      <c r="K36" s="352"/>
      <c r="L36" s="352"/>
      <c r="M36" s="352"/>
      <c r="N36" s="352"/>
      <c r="O36" s="352">
        <v>800000</v>
      </c>
      <c r="P36" s="420"/>
    </row>
    <row r="37" spans="1:16" x14ac:dyDescent="0.25">
      <c r="A37" s="351"/>
      <c r="B37" s="475"/>
      <c r="C37" s="478"/>
      <c r="D37" s="481"/>
      <c r="E37" s="481"/>
      <c r="F37" s="493"/>
      <c r="G37" s="490"/>
      <c r="H37" s="362" t="s">
        <v>704</v>
      </c>
      <c r="I37" s="417">
        <v>0</v>
      </c>
      <c r="J37" s="417">
        <v>0</v>
      </c>
      <c r="K37" s="417">
        <v>0</v>
      </c>
      <c r="L37" s="417">
        <v>0</v>
      </c>
      <c r="M37" s="417">
        <v>0</v>
      </c>
      <c r="N37" s="417">
        <v>0</v>
      </c>
      <c r="O37" s="417">
        <v>800000</v>
      </c>
      <c r="P37" s="421">
        <v>0</v>
      </c>
    </row>
    <row r="38" spans="1:16" ht="30" x14ac:dyDescent="0.25">
      <c r="A38" s="351"/>
      <c r="B38" s="473" t="s">
        <v>59</v>
      </c>
      <c r="C38" s="476" t="s">
        <v>825</v>
      </c>
      <c r="D38" s="479">
        <v>2022</v>
      </c>
      <c r="E38" s="479">
        <v>2022</v>
      </c>
      <c r="F38" s="491">
        <v>4167000</v>
      </c>
      <c r="G38" s="488"/>
      <c r="H38" s="361" t="s">
        <v>701</v>
      </c>
      <c r="I38" s="352"/>
      <c r="J38" s="352"/>
      <c r="K38" s="352"/>
      <c r="L38" s="352"/>
      <c r="M38" s="352"/>
      <c r="N38" s="352"/>
      <c r="O38" s="352"/>
      <c r="P38" s="420"/>
    </row>
    <row r="39" spans="1:16" x14ac:dyDescent="0.25">
      <c r="A39" s="351"/>
      <c r="B39" s="474"/>
      <c r="C39" s="477"/>
      <c r="D39" s="480"/>
      <c r="E39" s="480"/>
      <c r="F39" s="492"/>
      <c r="G39" s="489"/>
      <c r="H39" s="361" t="s">
        <v>702</v>
      </c>
      <c r="I39" s="352"/>
      <c r="J39" s="352"/>
      <c r="K39" s="352"/>
      <c r="L39" s="352"/>
      <c r="M39" s="352"/>
      <c r="N39" s="352"/>
      <c r="O39" s="352">
        <v>4167000</v>
      </c>
      <c r="P39" s="420"/>
    </row>
    <row r="40" spans="1:16" x14ac:dyDescent="0.25">
      <c r="A40" s="351"/>
      <c r="B40" s="474"/>
      <c r="C40" s="477"/>
      <c r="D40" s="480"/>
      <c r="E40" s="480"/>
      <c r="F40" s="492"/>
      <c r="G40" s="489"/>
      <c r="H40" s="361" t="s">
        <v>49</v>
      </c>
      <c r="I40" s="352"/>
      <c r="J40" s="352"/>
      <c r="K40" s="352"/>
      <c r="L40" s="352"/>
      <c r="M40" s="352"/>
      <c r="N40" s="352"/>
      <c r="O40" s="352"/>
      <c r="P40" s="420"/>
    </row>
    <row r="41" spans="1:16" x14ac:dyDescent="0.25">
      <c r="A41" s="351"/>
      <c r="B41" s="474"/>
      <c r="C41" s="477"/>
      <c r="D41" s="480"/>
      <c r="E41" s="480"/>
      <c r="F41" s="492"/>
      <c r="G41" s="489"/>
      <c r="H41" s="361" t="s">
        <v>703</v>
      </c>
      <c r="I41" s="352"/>
      <c r="J41" s="352"/>
      <c r="K41" s="352"/>
      <c r="L41" s="352"/>
      <c r="M41" s="352"/>
      <c r="N41" s="352"/>
      <c r="O41" s="352"/>
      <c r="P41" s="420"/>
    </row>
    <row r="42" spans="1:16" x14ac:dyDescent="0.25">
      <c r="A42" s="351"/>
      <c r="B42" s="475"/>
      <c r="C42" s="478"/>
      <c r="D42" s="481"/>
      <c r="E42" s="481"/>
      <c r="F42" s="493"/>
      <c r="G42" s="490"/>
      <c r="H42" s="362" t="s">
        <v>704</v>
      </c>
      <c r="I42" s="417">
        <v>0</v>
      </c>
      <c r="J42" s="417">
        <v>0</v>
      </c>
      <c r="K42" s="417">
        <v>0</v>
      </c>
      <c r="L42" s="417">
        <v>0</v>
      </c>
      <c r="M42" s="417">
        <v>0</v>
      </c>
      <c r="N42" s="417">
        <v>0</v>
      </c>
      <c r="O42" s="417">
        <v>4167000</v>
      </c>
      <c r="P42" s="421">
        <v>0</v>
      </c>
    </row>
    <row r="43" spans="1:16" ht="24.75" customHeight="1" x14ac:dyDescent="0.25">
      <c r="A43" s="351"/>
      <c r="B43" s="473" t="s">
        <v>719</v>
      </c>
      <c r="C43" s="476" t="s">
        <v>730</v>
      </c>
      <c r="D43" s="479">
        <v>2022</v>
      </c>
      <c r="E43" s="479">
        <v>2022</v>
      </c>
      <c r="F43" s="491">
        <v>1300000</v>
      </c>
      <c r="G43" s="488"/>
      <c r="H43" s="361" t="s">
        <v>701</v>
      </c>
      <c r="I43" s="352"/>
      <c r="J43" s="352"/>
      <c r="K43" s="352"/>
      <c r="L43" s="352"/>
      <c r="M43" s="352"/>
      <c r="N43" s="352"/>
      <c r="O43" s="352"/>
      <c r="P43" s="420"/>
    </row>
    <row r="44" spans="1:16" x14ac:dyDescent="0.25">
      <c r="A44" s="351"/>
      <c r="B44" s="474"/>
      <c r="C44" s="477"/>
      <c r="D44" s="480"/>
      <c r="E44" s="480"/>
      <c r="F44" s="492"/>
      <c r="G44" s="489"/>
      <c r="H44" s="361" t="s">
        <v>702</v>
      </c>
      <c r="I44" s="352"/>
      <c r="J44" s="352"/>
      <c r="K44" s="352"/>
      <c r="L44" s="352"/>
      <c r="M44" s="352"/>
      <c r="N44" s="352"/>
      <c r="O44" s="352"/>
      <c r="P44" s="420"/>
    </row>
    <row r="45" spans="1:16" x14ac:dyDescent="0.25">
      <c r="A45" s="351"/>
      <c r="B45" s="474"/>
      <c r="C45" s="477"/>
      <c r="D45" s="480"/>
      <c r="E45" s="480"/>
      <c r="F45" s="492"/>
      <c r="G45" s="489"/>
      <c r="H45" s="361" t="s">
        <v>49</v>
      </c>
      <c r="I45" s="352"/>
      <c r="J45" s="352"/>
      <c r="K45" s="352"/>
      <c r="L45" s="352"/>
      <c r="M45" s="352"/>
      <c r="N45" s="352"/>
      <c r="O45" s="352"/>
      <c r="P45" s="420"/>
    </row>
    <row r="46" spans="1:16" x14ac:dyDescent="0.25">
      <c r="A46" s="351"/>
      <c r="B46" s="474"/>
      <c r="C46" s="477"/>
      <c r="D46" s="480"/>
      <c r="E46" s="480"/>
      <c r="F46" s="492"/>
      <c r="G46" s="489"/>
      <c r="H46" s="361" t="s">
        <v>703</v>
      </c>
      <c r="I46" s="352">
        <v>1300000</v>
      </c>
      <c r="J46" s="352">
        <v>1295000</v>
      </c>
      <c r="K46" s="352">
        <v>1300000</v>
      </c>
      <c r="L46" s="352">
        <v>1295000</v>
      </c>
      <c r="M46" s="352">
        <v>1300000</v>
      </c>
      <c r="N46" s="352">
        <v>1295000</v>
      </c>
      <c r="O46" s="352">
        <v>1300000</v>
      </c>
      <c r="P46" s="420">
        <v>1295000</v>
      </c>
    </row>
    <row r="47" spans="1:16" x14ac:dyDescent="0.25">
      <c r="A47" s="351"/>
      <c r="B47" s="475"/>
      <c r="C47" s="478"/>
      <c r="D47" s="481"/>
      <c r="E47" s="481"/>
      <c r="F47" s="493"/>
      <c r="G47" s="490"/>
      <c r="H47" s="362" t="s">
        <v>704</v>
      </c>
      <c r="I47" s="417">
        <v>1300000</v>
      </c>
      <c r="J47" s="417">
        <v>1295000</v>
      </c>
      <c r="K47" s="417">
        <v>1300000</v>
      </c>
      <c r="L47" s="417">
        <v>1295000</v>
      </c>
      <c r="M47" s="417">
        <v>1300000</v>
      </c>
      <c r="N47" s="417">
        <v>1295000</v>
      </c>
      <c r="O47" s="417">
        <v>1300000</v>
      </c>
      <c r="P47" s="421">
        <v>1295000</v>
      </c>
    </row>
    <row r="48" spans="1:16" ht="30" x14ac:dyDescent="0.25">
      <c r="A48" s="351"/>
      <c r="B48" s="482" t="s">
        <v>720</v>
      </c>
      <c r="C48" s="476" t="s">
        <v>806</v>
      </c>
      <c r="D48" s="479">
        <v>2022</v>
      </c>
      <c r="E48" s="479">
        <v>2022</v>
      </c>
      <c r="F48" s="491">
        <v>400000</v>
      </c>
      <c r="G48" s="488"/>
      <c r="H48" s="361" t="s">
        <v>701</v>
      </c>
      <c r="I48" s="352"/>
      <c r="J48" s="352"/>
      <c r="K48" s="352"/>
      <c r="L48" s="352"/>
      <c r="M48" s="352"/>
      <c r="N48" s="352"/>
      <c r="O48" s="352"/>
      <c r="P48" s="420"/>
    </row>
    <row r="49" spans="1:16" x14ac:dyDescent="0.25">
      <c r="A49" s="351"/>
      <c r="B49" s="483"/>
      <c r="C49" s="477"/>
      <c r="D49" s="480"/>
      <c r="E49" s="480"/>
      <c r="F49" s="492"/>
      <c r="G49" s="489"/>
      <c r="H49" s="361" t="s">
        <v>702</v>
      </c>
      <c r="I49" s="352"/>
      <c r="J49" s="352"/>
      <c r="K49" s="352"/>
      <c r="L49" s="352"/>
      <c r="M49" s="352"/>
      <c r="N49" s="352"/>
      <c r="O49" s="352"/>
      <c r="P49" s="420"/>
    </row>
    <row r="50" spans="1:16" x14ac:dyDescent="0.25">
      <c r="A50" s="351"/>
      <c r="B50" s="483"/>
      <c r="C50" s="477"/>
      <c r="D50" s="480"/>
      <c r="E50" s="480"/>
      <c r="F50" s="492"/>
      <c r="G50" s="489"/>
      <c r="H50" s="361" t="s">
        <v>49</v>
      </c>
      <c r="I50" s="352"/>
      <c r="J50" s="352"/>
      <c r="K50" s="352"/>
      <c r="L50" s="352"/>
      <c r="M50" s="352"/>
      <c r="N50" s="352"/>
      <c r="O50" s="352"/>
      <c r="P50" s="420"/>
    </row>
    <row r="51" spans="1:16" x14ac:dyDescent="0.25">
      <c r="A51" s="351"/>
      <c r="B51" s="483"/>
      <c r="C51" s="477"/>
      <c r="D51" s="480"/>
      <c r="E51" s="480"/>
      <c r="F51" s="492"/>
      <c r="G51" s="489"/>
      <c r="H51" s="361" t="s">
        <v>703</v>
      </c>
      <c r="I51" s="352"/>
      <c r="J51" s="352"/>
      <c r="K51" s="352"/>
      <c r="L51" s="352"/>
      <c r="M51" s="352"/>
      <c r="N51" s="352"/>
      <c r="O51" s="352">
        <v>400000</v>
      </c>
      <c r="P51" s="420"/>
    </row>
    <row r="52" spans="1:16" x14ac:dyDescent="0.25">
      <c r="A52" s="351"/>
      <c r="B52" s="484"/>
      <c r="C52" s="478"/>
      <c r="D52" s="481"/>
      <c r="E52" s="481"/>
      <c r="F52" s="493"/>
      <c r="G52" s="490"/>
      <c r="H52" s="362" t="s">
        <v>704</v>
      </c>
      <c r="I52" s="417">
        <v>0</v>
      </c>
      <c r="J52" s="417">
        <v>0</v>
      </c>
      <c r="K52" s="417">
        <v>0</v>
      </c>
      <c r="L52" s="417">
        <v>0</v>
      </c>
      <c r="M52" s="417">
        <v>0</v>
      </c>
      <c r="N52" s="417">
        <v>0</v>
      </c>
      <c r="O52" s="417">
        <v>400000</v>
      </c>
      <c r="P52" s="421">
        <v>0</v>
      </c>
    </row>
    <row r="53" spans="1:16" ht="30" x14ac:dyDescent="0.25">
      <c r="A53" s="351"/>
      <c r="B53" s="482" t="s">
        <v>721</v>
      </c>
      <c r="C53" s="476" t="s">
        <v>810</v>
      </c>
      <c r="D53" s="479">
        <v>2022</v>
      </c>
      <c r="E53" s="479">
        <v>2022</v>
      </c>
      <c r="F53" s="491">
        <v>300000</v>
      </c>
      <c r="G53" s="488"/>
      <c r="H53" s="361" t="s">
        <v>701</v>
      </c>
      <c r="I53" s="352"/>
      <c r="J53" s="352"/>
      <c r="K53" s="352"/>
      <c r="L53" s="352"/>
      <c r="M53" s="352"/>
      <c r="N53" s="352"/>
      <c r="O53" s="352"/>
      <c r="P53" s="420"/>
    </row>
    <row r="54" spans="1:16" x14ac:dyDescent="0.25">
      <c r="A54" s="351"/>
      <c r="B54" s="483"/>
      <c r="C54" s="477"/>
      <c r="D54" s="480"/>
      <c r="E54" s="480"/>
      <c r="F54" s="492"/>
      <c r="G54" s="489"/>
      <c r="H54" s="361" t="s">
        <v>702</v>
      </c>
      <c r="I54" s="352"/>
      <c r="J54" s="352"/>
      <c r="K54" s="352"/>
      <c r="L54" s="352"/>
      <c r="M54" s="352"/>
      <c r="N54" s="352"/>
      <c r="O54" s="352"/>
      <c r="P54" s="420"/>
    </row>
    <row r="55" spans="1:16" x14ac:dyDescent="0.25">
      <c r="A55" s="351"/>
      <c r="B55" s="483"/>
      <c r="C55" s="477"/>
      <c r="D55" s="480"/>
      <c r="E55" s="480"/>
      <c r="F55" s="492"/>
      <c r="G55" s="489"/>
      <c r="H55" s="361" t="s">
        <v>49</v>
      </c>
      <c r="I55" s="352"/>
      <c r="J55" s="352"/>
      <c r="K55" s="352"/>
      <c r="L55" s="352"/>
      <c r="M55" s="352"/>
      <c r="N55" s="352"/>
      <c r="O55" s="352"/>
      <c r="P55" s="420"/>
    </row>
    <row r="56" spans="1:16" x14ac:dyDescent="0.25">
      <c r="A56" s="351"/>
      <c r="B56" s="483"/>
      <c r="C56" s="477"/>
      <c r="D56" s="480"/>
      <c r="E56" s="480"/>
      <c r="F56" s="492"/>
      <c r="G56" s="489"/>
      <c r="H56" s="361" t="s">
        <v>703</v>
      </c>
      <c r="I56" s="352"/>
      <c r="J56" s="352"/>
      <c r="K56" s="352"/>
      <c r="L56" s="352"/>
      <c r="M56" s="352"/>
      <c r="N56" s="352"/>
      <c r="O56" s="352">
        <v>300000</v>
      </c>
      <c r="P56" s="420"/>
    </row>
    <row r="57" spans="1:16" x14ac:dyDescent="0.25">
      <c r="A57" s="351"/>
      <c r="B57" s="484"/>
      <c r="C57" s="478"/>
      <c r="D57" s="481"/>
      <c r="E57" s="481"/>
      <c r="F57" s="493"/>
      <c r="G57" s="490"/>
      <c r="H57" s="362" t="s">
        <v>704</v>
      </c>
      <c r="I57" s="417">
        <v>0</v>
      </c>
      <c r="J57" s="417">
        <v>0</v>
      </c>
      <c r="K57" s="417">
        <v>0</v>
      </c>
      <c r="L57" s="417">
        <v>0</v>
      </c>
      <c r="M57" s="417">
        <v>0</v>
      </c>
      <c r="N57" s="417">
        <v>0</v>
      </c>
      <c r="O57" s="417">
        <v>300000</v>
      </c>
      <c r="P57" s="421">
        <v>0</v>
      </c>
    </row>
    <row r="58" spans="1:16" x14ac:dyDescent="0.25">
      <c r="A58" s="351"/>
      <c r="B58" s="482" t="s">
        <v>722</v>
      </c>
      <c r="C58" s="476" t="s">
        <v>826</v>
      </c>
      <c r="D58" s="479">
        <v>2022</v>
      </c>
      <c r="E58" s="479">
        <v>2022</v>
      </c>
      <c r="F58" s="491">
        <v>980000</v>
      </c>
      <c r="G58" s="488"/>
      <c r="H58" s="361" t="s">
        <v>701</v>
      </c>
      <c r="I58" s="352"/>
      <c r="J58" s="352"/>
      <c r="K58" s="352"/>
      <c r="L58" s="352"/>
      <c r="M58" s="352"/>
      <c r="N58" s="352"/>
      <c r="O58" s="352"/>
      <c r="P58" s="420"/>
    </row>
    <row r="59" spans="1:16" x14ac:dyDescent="0.25">
      <c r="A59" s="351"/>
      <c r="B59" s="483"/>
      <c r="C59" s="477"/>
      <c r="D59" s="480"/>
      <c r="E59" s="480"/>
      <c r="F59" s="492"/>
      <c r="G59" s="489"/>
      <c r="H59" s="361" t="s">
        <v>702</v>
      </c>
      <c r="I59" s="352"/>
      <c r="J59" s="352"/>
      <c r="K59" s="352"/>
      <c r="L59" s="352"/>
      <c r="M59" s="352"/>
      <c r="N59" s="352"/>
      <c r="O59" s="352"/>
      <c r="P59" s="420"/>
    </row>
    <row r="60" spans="1:16" x14ac:dyDescent="0.25">
      <c r="A60" s="351"/>
      <c r="B60" s="483"/>
      <c r="C60" s="477"/>
      <c r="D60" s="480"/>
      <c r="E60" s="480"/>
      <c r="F60" s="492"/>
      <c r="G60" s="489"/>
      <c r="H60" s="361" t="s">
        <v>49</v>
      </c>
      <c r="I60" s="352"/>
      <c r="J60" s="352"/>
      <c r="K60" s="352"/>
      <c r="L60" s="352"/>
      <c r="M60" s="352"/>
      <c r="N60" s="352"/>
      <c r="O60" s="352"/>
      <c r="P60" s="420"/>
    </row>
    <row r="61" spans="1:16" x14ac:dyDescent="0.25">
      <c r="A61" s="351"/>
      <c r="B61" s="483"/>
      <c r="C61" s="477"/>
      <c r="D61" s="480"/>
      <c r="E61" s="480"/>
      <c r="F61" s="492"/>
      <c r="G61" s="489"/>
      <c r="H61" s="361" t="s">
        <v>703</v>
      </c>
      <c r="I61" s="352"/>
      <c r="J61" s="352"/>
      <c r="K61" s="352">
        <v>980000</v>
      </c>
      <c r="L61" s="352"/>
      <c r="M61" s="352">
        <v>980000</v>
      </c>
      <c r="N61" s="352"/>
      <c r="O61" s="352">
        <v>980000</v>
      </c>
      <c r="P61" s="420"/>
    </row>
    <row r="62" spans="1:16" x14ac:dyDescent="0.25">
      <c r="A62" s="351"/>
      <c r="B62" s="484"/>
      <c r="C62" s="478"/>
      <c r="D62" s="481"/>
      <c r="E62" s="481"/>
      <c r="F62" s="493"/>
      <c r="G62" s="490"/>
      <c r="H62" s="362" t="s">
        <v>704</v>
      </c>
      <c r="I62" s="417">
        <v>0</v>
      </c>
      <c r="J62" s="417">
        <v>0</v>
      </c>
      <c r="K62" s="417">
        <v>980000</v>
      </c>
      <c r="L62" s="417">
        <v>0</v>
      </c>
      <c r="M62" s="417">
        <v>980000</v>
      </c>
      <c r="N62" s="417">
        <v>0</v>
      </c>
      <c r="O62" s="417">
        <v>980000</v>
      </c>
      <c r="P62" s="421">
        <v>0</v>
      </c>
    </row>
    <row r="63" spans="1:16" x14ac:dyDescent="0.25">
      <c r="A63" s="351"/>
      <c r="B63" s="482" t="s">
        <v>723</v>
      </c>
      <c r="C63" s="476" t="s">
        <v>829</v>
      </c>
      <c r="D63" s="479">
        <v>2022</v>
      </c>
      <c r="E63" s="479">
        <v>2022</v>
      </c>
      <c r="F63" s="491">
        <v>630000</v>
      </c>
      <c r="G63" s="488"/>
      <c r="H63" s="361" t="s">
        <v>701</v>
      </c>
      <c r="I63" s="352"/>
      <c r="J63" s="352"/>
      <c r="K63" s="352"/>
      <c r="L63" s="352"/>
      <c r="M63" s="352"/>
      <c r="N63" s="352"/>
      <c r="O63" s="352"/>
      <c r="P63" s="420"/>
    </row>
    <row r="64" spans="1:16" x14ac:dyDescent="0.25">
      <c r="A64" s="351"/>
      <c r="B64" s="483"/>
      <c r="C64" s="477"/>
      <c r="D64" s="480"/>
      <c r="E64" s="480"/>
      <c r="F64" s="492"/>
      <c r="G64" s="489"/>
      <c r="H64" s="361" t="s">
        <v>702</v>
      </c>
      <c r="I64" s="352"/>
      <c r="J64" s="352"/>
      <c r="K64" s="352"/>
      <c r="L64" s="352"/>
      <c r="M64" s="352"/>
      <c r="N64" s="352"/>
      <c r="O64" s="352"/>
      <c r="P64" s="420"/>
    </row>
    <row r="65" spans="1:16" x14ac:dyDescent="0.25">
      <c r="A65" s="351"/>
      <c r="B65" s="483"/>
      <c r="C65" s="477"/>
      <c r="D65" s="480"/>
      <c r="E65" s="480"/>
      <c r="F65" s="492"/>
      <c r="G65" s="489"/>
      <c r="H65" s="361" t="s">
        <v>49</v>
      </c>
      <c r="I65" s="352"/>
      <c r="J65" s="352"/>
      <c r="K65" s="352"/>
      <c r="L65" s="352"/>
      <c r="M65" s="352"/>
      <c r="N65" s="352"/>
      <c r="O65" s="352"/>
      <c r="P65" s="420"/>
    </row>
    <row r="66" spans="1:16" x14ac:dyDescent="0.25">
      <c r="A66" s="351"/>
      <c r="B66" s="483"/>
      <c r="C66" s="477"/>
      <c r="D66" s="480"/>
      <c r="E66" s="480"/>
      <c r="F66" s="492"/>
      <c r="G66" s="489"/>
      <c r="H66" s="361" t="s">
        <v>703</v>
      </c>
      <c r="I66" s="352"/>
      <c r="J66" s="352"/>
      <c r="K66" s="352">
        <v>630000</v>
      </c>
      <c r="L66" s="352">
        <v>620832</v>
      </c>
      <c r="M66" s="352">
        <v>630000</v>
      </c>
      <c r="N66" s="352">
        <v>620832</v>
      </c>
      <c r="O66" s="352">
        <v>630000</v>
      </c>
      <c r="P66" s="420">
        <v>620832</v>
      </c>
    </row>
    <row r="67" spans="1:16" x14ac:dyDescent="0.25">
      <c r="A67" s="351"/>
      <c r="B67" s="484"/>
      <c r="C67" s="478"/>
      <c r="D67" s="481"/>
      <c r="E67" s="481"/>
      <c r="F67" s="493"/>
      <c r="G67" s="496"/>
      <c r="H67" s="362" t="s">
        <v>704</v>
      </c>
      <c r="I67" s="417">
        <v>0</v>
      </c>
      <c r="J67" s="417">
        <v>0</v>
      </c>
      <c r="K67" s="417">
        <v>630000</v>
      </c>
      <c r="L67" s="417">
        <f>+L63+L64+L65+L66</f>
        <v>620832</v>
      </c>
      <c r="M67" s="417">
        <v>630000</v>
      </c>
      <c r="N67" s="417">
        <f>+N63+N64+N65+N66</f>
        <v>620832</v>
      </c>
      <c r="O67" s="417">
        <v>630000</v>
      </c>
      <c r="P67" s="417">
        <f>+P63+P64+P65+P66</f>
        <v>620832</v>
      </c>
    </row>
    <row r="68" spans="1:16" x14ac:dyDescent="0.25">
      <c r="A68" s="351"/>
      <c r="B68" s="482" t="s">
        <v>724</v>
      </c>
      <c r="C68" s="476" t="s">
        <v>827</v>
      </c>
      <c r="D68" s="479">
        <v>2022</v>
      </c>
      <c r="E68" s="479">
        <v>2022</v>
      </c>
      <c r="F68" s="491">
        <v>600000</v>
      </c>
      <c r="G68" s="497"/>
      <c r="H68" s="361" t="s">
        <v>701</v>
      </c>
      <c r="I68" s="352"/>
      <c r="J68" s="352"/>
      <c r="K68" s="352"/>
      <c r="L68" s="352"/>
      <c r="M68" s="352"/>
      <c r="N68" s="352"/>
      <c r="O68" s="352"/>
      <c r="P68" s="420"/>
    </row>
    <row r="69" spans="1:16" x14ac:dyDescent="0.25">
      <c r="A69" s="351"/>
      <c r="B69" s="483"/>
      <c r="C69" s="477"/>
      <c r="D69" s="480"/>
      <c r="E69" s="480"/>
      <c r="F69" s="492"/>
      <c r="G69" s="489"/>
      <c r="H69" s="361" t="s">
        <v>702</v>
      </c>
      <c r="I69" s="352"/>
      <c r="J69" s="352"/>
      <c r="K69" s="352"/>
      <c r="L69" s="352"/>
      <c r="M69" s="352"/>
      <c r="N69" s="352"/>
      <c r="O69" s="352"/>
      <c r="P69" s="420"/>
    </row>
    <row r="70" spans="1:16" x14ac:dyDescent="0.25">
      <c r="A70" s="351"/>
      <c r="B70" s="483"/>
      <c r="C70" s="477"/>
      <c r="D70" s="480"/>
      <c r="E70" s="480"/>
      <c r="F70" s="492"/>
      <c r="G70" s="489"/>
      <c r="H70" s="361" t="s">
        <v>49</v>
      </c>
      <c r="I70" s="352"/>
      <c r="J70" s="352"/>
      <c r="K70" s="352"/>
      <c r="L70" s="352"/>
      <c r="M70" s="352"/>
      <c r="N70" s="352"/>
      <c r="O70" s="352"/>
      <c r="P70" s="420"/>
    </row>
    <row r="71" spans="1:16" x14ac:dyDescent="0.25">
      <c r="A71" s="351"/>
      <c r="B71" s="483"/>
      <c r="C71" s="477"/>
      <c r="D71" s="480"/>
      <c r="E71" s="480"/>
      <c r="F71" s="492"/>
      <c r="G71" s="489"/>
      <c r="H71" s="361" t="s">
        <v>703</v>
      </c>
      <c r="I71" s="352"/>
      <c r="J71" s="352"/>
      <c r="K71" s="352"/>
      <c r="L71" s="352"/>
      <c r="M71" s="352"/>
      <c r="N71" s="352"/>
      <c r="O71" s="352">
        <v>600000</v>
      </c>
      <c r="P71" s="420"/>
    </row>
    <row r="72" spans="1:16" x14ac:dyDescent="0.25">
      <c r="A72" s="351"/>
      <c r="B72" s="484"/>
      <c r="C72" s="478"/>
      <c r="D72" s="481"/>
      <c r="E72" s="481"/>
      <c r="F72" s="493"/>
      <c r="G72" s="490"/>
      <c r="H72" s="362" t="s">
        <v>704</v>
      </c>
      <c r="I72" s="417">
        <v>0</v>
      </c>
      <c r="J72" s="417">
        <v>0</v>
      </c>
      <c r="K72" s="417">
        <v>0</v>
      </c>
      <c r="L72" s="417">
        <v>0</v>
      </c>
      <c r="M72" s="417">
        <v>0</v>
      </c>
      <c r="N72" s="417">
        <v>0</v>
      </c>
      <c r="O72" s="417">
        <v>600000</v>
      </c>
      <c r="P72" s="421">
        <v>0</v>
      </c>
    </row>
    <row r="73" spans="1:16" ht="30" x14ac:dyDescent="0.25">
      <c r="A73" s="351"/>
      <c r="B73" s="482" t="s">
        <v>725</v>
      </c>
      <c r="C73" s="476" t="s">
        <v>828</v>
      </c>
      <c r="D73" s="479">
        <v>2022</v>
      </c>
      <c r="E73" s="479">
        <v>2022</v>
      </c>
      <c r="F73" s="491">
        <v>2083000</v>
      </c>
      <c r="G73" s="488"/>
      <c r="H73" s="361" t="s">
        <v>701</v>
      </c>
      <c r="I73" s="352"/>
      <c r="J73" s="352"/>
      <c r="K73" s="352"/>
      <c r="L73" s="352"/>
      <c r="M73" s="352"/>
      <c r="N73" s="352"/>
      <c r="O73" s="352"/>
      <c r="P73" s="420"/>
    </row>
    <row r="74" spans="1:16" x14ac:dyDescent="0.25">
      <c r="A74" s="351"/>
      <c r="B74" s="483"/>
      <c r="C74" s="477"/>
      <c r="D74" s="480"/>
      <c r="E74" s="480"/>
      <c r="F74" s="492"/>
      <c r="G74" s="489"/>
      <c r="H74" s="361" t="s">
        <v>702</v>
      </c>
      <c r="I74" s="352"/>
      <c r="J74" s="352"/>
      <c r="K74" s="352"/>
      <c r="L74" s="352"/>
      <c r="M74" s="352"/>
      <c r="N74" s="352"/>
      <c r="O74" s="352">
        <v>2083000</v>
      </c>
      <c r="P74" s="420">
        <v>2070180</v>
      </c>
    </row>
    <row r="75" spans="1:16" x14ac:dyDescent="0.25">
      <c r="A75" s="351"/>
      <c r="B75" s="483"/>
      <c r="C75" s="477"/>
      <c r="D75" s="480"/>
      <c r="E75" s="480"/>
      <c r="F75" s="492"/>
      <c r="G75" s="489"/>
      <c r="H75" s="361" t="s">
        <v>49</v>
      </c>
      <c r="I75" s="352"/>
      <c r="J75" s="352"/>
      <c r="K75" s="352"/>
      <c r="L75" s="352"/>
      <c r="M75" s="352"/>
      <c r="N75" s="352"/>
      <c r="O75" s="352"/>
      <c r="P75" s="420"/>
    </row>
    <row r="76" spans="1:16" x14ac:dyDescent="0.25">
      <c r="A76" s="351"/>
      <c r="B76" s="483"/>
      <c r="C76" s="477"/>
      <c r="D76" s="480"/>
      <c r="E76" s="480"/>
      <c r="F76" s="492"/>
      <c r="G76" s="489"/>
      <c r="H76" s="361" t="s">
        <v>703</v>
      </c>
      <c r="I76" s="352"/>
      <c r="J76" s="352"/>
      <c r="K76" s="352"/>
      <c r="L76" s="352"/>
      <c r="M76" s="352"/>
      <c r="N76" s="352"/>
      <c r="O76" s="352"/>
      <c r="P76" s="420"/>
    </row>
    <row r="77" spans="1:16" x14ac:dyDescent="0.25">
      <c r="A77" s="351"/>
      <c r="B77" s="498"/>
      <c r="C77" s="478"/>
      <c r="D77" s="499"/>
      <c r="E77" s="499"/>
      <c r="F77" s="500"/>
      <c r="G77" s="496"/>
      <c r="H77" s="362" t="s">
        <v>704</v>
      </c>
      <c r="I77" s="417">
        <v>0</v>
      </c>
      <c r="J77" s="417">
        <v>0</v>
      </c>
      <c r="K77" s="417">
        <v>0</v>
      </c>
      <c r="L77" s="417">
        <v>0</v>
      </c>
      <c r="M77" s="417">
        <v>0</v>
      </c>
      <c r="N77" s="417">
        <v>0</v>
      </c>
      <c r="O77" s="417">
        <v>2083000</v>
      </c>
      <c r="P77" s="421">
        <v>2070180</v>
      </c>
    </row>
    <row r="78" spans="1:16" x14ac:dyDescent="0.25">
      <c r="A78" s="351"/>
      <c r="B78" s="501" t="s">
        <v>726</v>
      </c>
      <c r="C78" s="476"/>
      <c r="D78" s="494"/>
      <c r="E78" s="494"/>
      <c r="F78" s="495"/>
      <c r="G78" s="497"/>
      <c r="H78" s="361" t="s">
        <v>701</v>
      </c>
      <c r="I78" s="352"/>
      <c r="J78" s="352"/>
      <c r="K78" s="352"/>
      <c r="L78" s="352"/>
      <c r="M78" s="352"/>
      <c r="N78" s="352"/>
      <c r="O78" s="352"/>
      <c r="P78" s="420"/>
    </row>
    <row r="79" spans="1:16" x14ac:dyDescent="0.25">
      <c r="A79" s="351"/>
      <c r="B79" s="483"/>
      <c r="C79" s="477"/>
      <c r="D79" s="480"/>
      <c r="E79" s="480"/>
      <c r="F79" s="492"/>
      <c r="G79" s="489"/>
      <c r="H79" s="361" t="s">
        <v>702</v>
      </c>
      <c r="I79" s="352"/>
      <c r="J79" s="352"/>
      <c r="K79" s="352"/>
      <c r="L79" s="352"/>
      <c r="M79" s="352"/>
      <c r="N79" s="352"/>
      <c r="O79" s="352"/>
      <c r="P79" s="420"/>
    </row>
    <row r="80" spans="1:16" x14ac:dyDescent="0.25">
      <c r="A80" s="351"/>
      <c r="B80" s="483"/>
      <c r="C80" s="477"/>
      <c r="D80" s="480"/>
      <c r="E80" s="480"/>
      <c r="F80" s="492"/>
      <c r="G80" s="489"/>
      <c r="H80" s="361" t="s">
        <v>49</v>
      </c>
      <c r="I80" s="352"/>
      <c r="J80" s="352"/>
      <c r="K80" s="352"/>
      <c r="L80" s="352"/>
      <c r="M80" s="352"/>
      <c r="N80" s="352"/>
      <c r="O80" s="352"/>
      <c r="P80" s="420"/>
    </row>
    <row r="81" spans="1:16" x14ac:dyDescent="0.25">
      <c r="A81" s="351"/>
      <c r="B81" s="483"/>
      <c r="C81" s="477"/>
      <c r="D81" s="480"/>
      <c r="E81" s="480"/>
      <c r="F81" s="492"/>
      <c r="G81" s="489"/>
      <c r="H81" s="361" t="s">
        <v>703</v>
      </c>
      <c r="I81" s="352"/>
      <c r="J81" s="352"/>
      <c r="K81" s="352"/>
      <c r="L81" s="352"/>
      <c r="M81" s="352"/>
      <c r="N81" s="352"/>
      <c r="O81" s="352"/>
      <c r="P81" s="420"/>
    </row>
    <row r="82" spans="1:16" x14ac:dyDescent="0.25">
      <c r="A82" s="351"/>
      <c r="B82" s="484"/>
      <c r="C82" s="478"/>
      <c r="D82" s="481"/>
      <c r="E82" s="481"/>
      <c r="F82" s="493"/>
      <c r="G82" s="490"/>
      <c r="H82" s="362" t="s">
        <v>704</v>
      </c>
      <c r="I82" s="417">
        <v>0</v>
      </c>
      <c r="J82" s="417">
        <v>0</v>
      </c>
      <c r="K82" s="417">
        <v>0</v>
      </c>
      <c r="L82" s="417">
        <v>0</v>
      </c>
      <c r="M82" s="417">
        <v>0</v>
      </c>
      <c r="N82" s="417">
        <v>0</v>
      </c>
      <c r="O82" s="417">
        <v>0</v>
      </c>
      <c r="P82" s="421">
        <v>0</v>
      </c>
    </row>
    <row r="83" spans="1:16" x14ac:dyDescent="0.25">
      <c r="A83" s="351"/>
      <c r="B83" s="482" t="s">
        <v>727</v>
      </c>
      <c r="C83" s="485"/>
      <c r="D83" s="479"/>
      <c r="E83" s="479"/>
      <c r="F83" s="491"/>
      <c r="G83" s="488"/>
      <c r="H83" s="361" t="s">
        <v>701</v>
      </c>
      <c r="I83" s="352"/>
      <c r="J83" s="352"/>
      <c r="K83" s="352"/>
      <c r="L83" s="352"/>
      <c r="M83" s="352"/>
      <c r="N83" s="352"/>
      <c r="O83" s="352"/>
      <c r="P83" s="420"/>
    </row>
    <row r="84" spans="1:16" x14ac:dyDescent="0.25">
      <c r="A84" s="351"/>
      <c r="B84" s="483"/>
      <c r="C84" s="486"/>
      <c r="D84" s="480"/>
      <c r="E84" s="480"/>
      <c r="F84" s="492"/>
      <c r="G84" s="489"/>
      <c r="H84" s="361" t="s">
        <v>702</v>
      </c>
      <c r="I84" s="352"/>
      <c r="J84" s="352"/>
      <c r="K84" s="352"/>
      <c r="L84" s="352"/>
      <c r="M84" s="352"/>
      <c r="N84" s="352"/>
      <c r="O84" s="352"/>
      <c r="P84" s="420"/>
    </row>
    <row r="85" spans="1:16" x14ac:dyDescent="0.25">
      <c r="A85" s="351"/>
      <c r="B85" s="483"/>
      <c r="C85" s="486"/>
      <c r="D85" s="480"/>
      <c r="E85" s="480"/>
      <c r="F85" s="492"/>
      <c r="G85" s="489"/>
      <c r="H85" s="361" t="s">
        <v>49</v>
      </c>
      <c r="I85" s="352"/>
      <c r="J85" s="352"/>
      <c r="K85" s="352"/>
      <c r="L85" s="352"/>
      <c r="M85" s="352"/>
      <c r="N85" s="352"/>
      <c r="O85" s="352"/>
      <c r="P85" s="420"/>
    </row>
    <row r="86" spans="1:16" x14ac:dyDescent="0.25">
      <c r="A86" s="351"/>
      <c r="B86" s="483"/>
      <c r="C86" s="486"/>
      <c r="D86" s="480"/>
      <c r="E86" s="480"/>
      <c r="F86" s="492"/>
      <c r="G86" s="489"/>
      <c r="H86" s="361" t="s">
        <v>703</v>
      </c>
      <c r="I86" s="352"/>
      <c r="J86" s="352"/>
      <c r="K86" s="352"/>
      <c r="L86" s="352"/>
      <c r="M86" s="352"/>
      <c r="N86" s="352"/>
      <c r="O86" s="352"/>
      <c r="P86" s="420"/>
    </row>
    <row r="87" spans="1:16" x14ac:dyDescent="0.25">
      <c r="A87" s="351"/>
      <c r="B87" s="484"/>
      <c r="C87" s="487"/>
      <c r="D87" s="481"/>
      <c r="E87" s="481"/>
      <c r="F87" s="493"/>
      <c r="G87" s="490"/>
      <c r="H87" s="362" t="s">
        <v>704</v>
      </c>
      <c r="I87" s="417">
        <v>0</v>
      </c>
      <c r="J87" s="417">
        <v>0</v>
      </c>
      <c r="K87" s="417">
        <v>0</v>
      </c>
      <c r="L87" s="417">
        <v>0</v>
      </c>
      <c r="M87" s="417">
        <v>0</v>
      </c>
      <c r="N87" s="417">
        <v>0</v>
      </c>
      <c r="O87" s="417">
        <v>0</v>
      </c>
      <c r="P87" s="421">
        <v>0</v>
      </c>
    </row>
    <row r="88" spans="1:16" x14ac:dyDescent="0.25">
      <c r="A88" s="351"/>
      <c r="B88" s="482" t="s">
        <v>728</v>
      </c>
      <c r="C88" s="476"/>
      <c r="D88" s="479"/>
      <c r="E88" s="479"/>
      <c r="F88" s="491"/>
      <c r="G88" s="488"/>
      <c r="H88" s="361" t="s">
        <v>701</v>
      </c>
      <c r="I88" s="352"/>
      <c r="J88" s="352"/>
      <c r="K88" s="352"/>
      <c r="L88" s="352"/>
      <c r="M88" s="352"/>
      <c r="N88" s="352"/>
      <c r="O88" s="352"/>
      <c r="P88" s="420"/>
    </row>
    <row r="89" spans="1:16" x14ac:dyDescent="0.25">
      <c r="A89" s="351"/>
      <c r="B89" s="483"/>
      <c r="C89" s="477"/>
      <c r="D89" s="480"/>
      <c r="E89" s="480"/>
      <c r="F89" s="492"/>
      <c r="G89" s="489"/>
      <c r="H89" s="361" t="s">
        <v>702</v>
      </c>
      <c r="I89" s="352"/>
      <c r="J89" s="352"/>
      <c r="K89" s="352"/>
      <c r="L89" s="352"/>
      <c r="M89" s="352"/>
      <c r="N89" s="352"/>
      <c r="O89" s="352"/>
      <c r="P89" s="420"/>
    </row>
    <row r="90" spans="1:16" x14ac:dyDescent="0.25">
      <c r="A90" s="351"/>
      <c r="B90" s="483"/>
      <c r="C90" s="477"/>
      <c r="D90" s="480"/>
      <c r="E90" s="480"/>
      <c r="F90" s="492"/>
      <c r="G90" s="489"/>
      <c r="H90" s="361" t="s">
        <v>49</v>
      </c>
      <c r="I90" s="352"/>
      <c r="J90" s="352"/>
      <c r="K90" s="352"/>
      <c r="L90" s="352"/>
      <c r="M90" s="352"/>
      <c r="N90" s="352"/>
      <c r="O90" s="352"/>
      <c r="P90" s="420"/>
    </row>
    <row r="91" spans="1:16" x14ac:dyDescent="0.25">
      <c r="A91" s="351"/>
      <c r="B91" s="483"/>
      <c r="C91" s="477"/>
      <c r="D91" s="480"/>
      <c r="E91" s="480"/>
      <c r="F91" s="492"/>
      <c r="G91" s="489"/>
      <c r="H91" s="361" t="s">
        <v>703</v>
      </c>
      <c r="I91" s="352"/>
      <c r="J91" s="352"/>
      <c r="K91" s="352"/>
      <c r="L91" s="352"/>
      <c r="M91" s="352"/>
      <c r="N91" s="352"/>
      <c r="O91" s="352"/>
      <c r="P91" s="420"/>
    </row>
    <row r="92" spans="1:16" x14ac:dyDescent="0.25">
      <c r="A92" s="351"/>
      <c r="B92" s="484"/>
      <c r="C92" s="478"/>
      <c r="D92" s="481"/>
      <c r="E92" s="481"/>
      <c r="F92" s="493"/>
      <c r="G92" s="490"/>
      <c r="H92" s="362" t="s">
        <v>704</v>
      </c>
      <c r="I92" s="417">
        <v>0</v>
      </c>
      <c r="J92" s="417">
        <v>0</v>
      </c>
      <c r="K92" s="417">
        <v>0</v>
      </c>
      <c r="L92" s="417">
        <v>0</v>
      </c>
      <c r="M92" s="417">
        <v>0</v>
      </c>
      <c r="N92" s="417">
        <v>0</v>
      </c>
      <c r="O92" s="417">
        <v>0</v>
      </c>
      <c r="P92" s="421">
        <v>0</v>
      </c>
    </row>
    <row r="93" spans="1:16" x14ac:dyDescent="0.25">
      <c r="A93" s="351"/>
      <c r="B93" s="482" t="s">
        <v>729</v>
      </c>
      <c r="C93" s="485"/>
      <c r="D93" s="479"/>
      <c r="E93" s="479"/>
      <c r="F93" s="491"/>
      <c r="G93" s="488"/>
      <c r="H93" s="361" t="s">
        <v>701</v>
      </c>
      <c r="I93" s="352"/>
      <c r="J93" s="352"/>
      <c r="K93" s="352"/>
      <c r="L93" s="352"/>
      <c r="M93" s="352"/>
      <c r="N93" s="352"/>
      <c r="O93" s="352"/>
      <c r="P93" s="420"/>
    </row>
    <row r="94" spans="1:16" x14ac:dyDescent="0.25">
      <c r="A94" s="351"/>
      <c r="B94" s="483"/>
      <c r="C94" s="486"/>
      <c r="D94" s="480"/>
      <c r="E94" s="480"/>
      <c r="F94" s="492"/>
      <c r="G94" s="489"/>
      <c r="H94" s="361" t="s">
        <v>702</v>
      </c>
      <c r="I94" s="352"/>
      <c r="J94" s="352"/>
      <c r="K94" s="352"/>
      <c r="L94" s="352"/>
      <c r="M94" s="352"/>
      <c r="N94" s="352"/>
      <c r="O94" s="352"/>
      <c r="P94" s="420"/>
    </row>
    <row r="95" spans="1:16" x14ac:dyDescent="0.25">
      <c r="A95" s="351"/>
      <c r="B95" s="483"/>
      <c r="C95" s="486"/>
      <c r="D95" s="480"/>
      <c r="E95" s="480"/>
      <c r="F95" s="492"/>
      <c r="G95" s="489"/>
      <c r="H95" s="361" t="s">
        <v>49</v>
      </c>
      <c r="I95" s="352"/>
      <c r="J95" s="352"/>
      <c r="K95" s="352"/>
      <c r="L95" s="352"/>
      <c r="M95" s="352"/>
      <c r="N95" s="352"/>
      <c r="O95" s="352"/>
      <c r="P95" s="420"/>
    </row>
    <row r="96" spans="1:16" x14ac:dyDescent="0.25">
      <c r="A96" s="351"/>
      <c r="B96" s="483"/>
      <c r="C96" s="486"/>
      <c r="D96" s="480"/>
      <c r="E96" s="480"/>
      <c r="F96" s="492"/>
      <c r="G96" s="489"/>
      <c r="H96" s="361" t="s">
        <v>703</v>
      </c>
      <c r="I96" s="352"/>
      <c r="J96" s="352"/>
      <c r="K96" s="352"/>
      <c r="L96" s="352"/>
      <c r="M96" s="352"/>
      <c r="N96" s="352"/>
      <c r="O96" s="352"/>
      <c r="P96" s="420"/>
    </row>
    <row r="97" spans="1:16" x14ac:dyDescent="0.25">
      <c r="A97" s="351"/>
      <c r="B97" s="498"/>
      <c r="C97" s="487"/>
      <c r="D97" s="499"/>
      <c r="E97" s="499"/>
      <c r="F97" s="500"/>
      <c r="G97" s="496"/>
      <c r="H97" s="362" t="s">
        <v>704</v>
      </c>
      <c r="I97" s="417">
        <v>0</v>
      </c>
      <c r="J97" s="417">
        <v>0</v>
      </c>
      <c r="K97" s="417">
        <v>0</v>
      </c>
      <c r="L97" s="417">
        <v>0</v>
      </c>
      <c r="M97" s="417">
        <v>0</v>
      </c>
      <c r="N97" s="417">
        <v>0</v>
      </c>
      <c r="O97" s="417">
        <v>0</v>
      </c>
      <c r="P97" s="421">
        <v>0</v>
      </c>
    </row>
    <row r="98" spans="1:16" ht="16.5" thickBot="1" x14ac:dyDescent="0.3">
      <c r="B98" s="414"/>
      <c r="C98" s="424"/>
      <c r="D98" s="415"/>
      <c r="E98" s="415"/>
      <c r="F98" s="416"/>
      <c r="G98" s="413"/>
    </row>
    <row r="99" spans="1:16" ht="26.25" customHeight="1" thickBot="1" x14ac:dyDescent="0.3">
      <c r="B99" s="764" t="s">
        <v>705</v>
      </c>
      <c r="C99" s="765"/>
      <c r="D99" s="765"/>
      <c r="E99" s="766"/>
      <c r="F99" s="353"/>
      <c r="G99" s="363"/>
      <c r="H99" s="354"/>
      <c r="I99" s="422">
        <f t="shared" ref="I99:P99" si="0">+I12+I17+I22+I27+I32+I37+I42+I47+I52+I57+I62+I67+I72+I77+I82+I87+I92+I97</f>
        <v>1300000</v>
      </c>
      <c r="J99" s="422">
        <f t="shared" si="0"/>
        <v>1295000</v>
      </c>
      <c r="K99" s="422">
        <f t="shared" si="0"/>
        <v>2910000</v>
      </c>
      <c r="L99" s="422">
        <f t="shared" si="0"/>
        <v>1915832</v>
      </c>
      <c r="M99" s="422">
        <f t="shared" si="0"/>
        <v>5910000</v>
      </c>
      <c r="N99" s="422">
        <f t="shared" si="0"/>
        <v>1915832</v>
      </c>
      <c r="O99" s="422">
        <f t="shared" si="0"/>
        <v>51260000</v>
      </c>
      <c r="P99" s="422">
        <f t="shared" si="0"/>
        <v>3986012</v>
      </c>
    </row>
    <row r="101" spans="1:16" x14ac:dyDescent="0.25">
      <c r="B101" s="347" t="s">
        <v>706</v>
      </c>
    </row>
    <row r="102" spans="1:16" x14ac:dyDescent="0.25">
      <c r="B102" s="347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workbookViewId="0">
      <selection activeCell="N9" sqref="N9"/>
    </sheetView>
  </sheetViews>
  <sheetFormatPr defaultRowHeight="12.75" x14ac:dyDescent="0.2"/>
  <cols>
    <col min="1" max="1" width="1.5703125" style="157" customWidth="1"/>
    <col min="2" max="2" width="39.140625" style="157" customWidth="1"/>
    <col min="3" max="6" width="20.7109375" style="157" customWidth="1"/>
    <col min="7" max="16384" width="9.140625" style="157"/>
  </cols>
  <sheetData>
    <row r="1" spans="2:6" ht="15.75" x14ac:dyDescent="0.25">
      <c r="F1" s="6" t="s">
        <v>211</v>
      </c>
    </row>
    <row r="2" spans="2:6" ht="15.75" customHeight="1" x14ac:dyDescent="0.25">
      <c r="B2" s="584" t="s">
        <v>680</v>
      </c>
      <c r="C2" s="584"/>
      <c r="D2" s="584"/>
      <c r="E2" s="584"/>
      <c r="F2" s="584"/>
    </row>
    <row r="3" spans="2:6" ht="33.75" customHeight="1" x14ac:dyDescent="0.2"/>
    <row r="4" spans="2:6" ht="15.75" x14ac:dyDescent="0.25">
      <c r="B4" s="584" t="s">
        <v>798</v>
      </c>
      <c r="C4" s="584"/>
      <c r="D4" s="584"/>
      <c r="E4" s="584"/>
      <c r="F4" s="584"/>
    </row>
    <row r="5" spans="2:6" ht="13.5" thickBot="1" x14ac:dyDescent="0.25">
      <c r="F5" s="37" t="s">
        <v>3</v>
      </c>
    </row>
    <row r="6" spans="2:6" ht="36" customHeight="1" thickBot="1" x14ac:dyDescent="0.25">
      <c r="B6" s="161" t="s">
        <v>267</v>
      </c>
      <c r="C6" s="160" t="s">
        <v>801</v>
      </c>
      <c r="D6" s="160" t="s">
        <v>802</v>
      </c>
      <c r="E6" s="160" t="s">
        <v>803</v>
      </c>
      <c r="F6" s="160" t="s">
        <v>804</v>
      </c>
    </row>
    <row r="7" spans="2:6" ht="30" customHeight="1" x14ac:dyDescent="0.2">
      <c r="B7" s="158" t="s">
        <v>237</v>
      </c>
      <c r="C7" s="328">
        <v>6549963</v>
      </c>
      <c r="D7" s="328">
        <v>9938853</v>
      </c>
      <c r="E7" s="328">
        <v>22892216</v>
      </c>
      <c r="F7" s="328">
        <v>8652552</v>
      </c>
    </row>
    <row r="8" spans="2:6" ht="30" customHeight="1" x14ac:dyDescent="0.2">
      <c r="B8" s="158" t="s">
        <v>268</v>
      </c>
      <c r="C8" s="331">
        <v>35304972</v>
      </c>
      <c r="D8" s="331">
        <v>34806461</v>
      </c>
      <c r="E8" s="331">
        <v>37538329</v>
      </c>
      <c r="F8" s="331">
        <v>36129583</v>
      </c>
    </row>
    <row r="9" spans="2:6" ht="30" customHeight="1" thickBot="1" x14ac:dyDescent="0.25">
      <c r="B9" s="159" t="s">
        <v>238</v>
      </c>
      <c r="C9" s="330">
        <v>54117977</v>
      </c>
      <c r="D9" s="330">
        <v>53704383</v>
      </c>
      <c r="E9" s="330">
        <v>53416738</v>
      </c>
      <c r="F9" s="330">
        <v>50371901</v>
      </c>
    </row>
    <row r="10" spans="2:6" ht="13.5" customHeight="1" thickTop="1" x14ac:dyDescent="0.2">
      <c r="B10" s="793" t="s">
        <v>260</v>
      </c>
      <c r="C10" s="795">
        <f>+C7+C8+C9</f>
        <v>95972912</v>
      </c>
      <c r="D10" s="795">
        <f t="shared" ref="D10:E10" si="0">+D7+D8+D9</f>
        <v>98449697</v>
      </c>
      <c r="E10" s="795">
        <f t="shared" si="0"/>
        <v>113847283</v>
      </c>
      <c r="F10" s="795">
        <f>+F7+F8+F9</f>
        <v>95154036</v>
      </c>
    </row>
    <row r="11" spans="2:6" ht="15" customHeight="1" thickBot="1" x14ac:dyDescent="0.25">
      <c r="B11" s="794"/>
      <c r="C11" s="796"/>
      <c r="D11" s="796"/>
      <c r="E11" s="796"/>
      <c r="F11" s="796"/>
    </row>
    <row r="12" spans="2:6" x14ac:dyDescent="0.2">
      <c r="B12" s="327" t="s">
        <v>574</v>
      </c>
    </row>
    <row r="14" spans="2:6" ht="15.75" x14ac:dyDescent="0.25">
      <c r="B14" s="584" t="s">
        <v>799</v>
      </c>
      <c r="C14" s="584"/>
      <c r="D14" s="584"/>
      <c r="E14" s="584"/>
      <c r="F14" s="584"/>
    </row>
    <row r="15" spans="2:6" ht="13.5" thickBot="1" x14ac:dyDescent="0.25">
      <c r="F15" s="37" t="s">
        <v>3</v>
      </c>
    </row>
    <row r="16" spans="2:6" ht="36" customHeight="1" thickBot="1" x14ac:dyDescent="0.25">
      <c r="B16" s="161" t="s">
        <v>269</v>
      </c>
      <c r="C16" s="160" t="s">
        <v>801</v>
      </c>
      <c r="D16" s="160" t="s">
        <v>802</v>
      </c>
      <c r="E16" s="160" t="s">
        <v>803</v>
      </c>
      <c r="F16" s="160" t="s">
        <v>804</v>
      </c>
    </row>
    <row r="17" spans="1:7" ht="30" customHeight="1" x14ac:dyDescent="0.2">
      <c r="B17" s="158" t="s">
        <v>237</v>
      </c>
      <c r="C17" s="328">
        <v>9094774</v>
      </c>
      <c r="D17" s="328">
        <v>8252790</v>
      </c>
      <c r="E17" s="328">
        <v>3231340</v>
      </c>
      <c r="F17" s="328">
        <v>7539350</v>
      </c>
    </row>
    <row r="18" spans="1:7" ht="30" customHeight="1" x14ac:dyDescent="0.2">
      <c r="B18" s="158" t="s">
        <v>268</v>
      </c>
      <c r="C18" s="329">
        <v>7611371</v>
      </c>
      <c r="D18" s="329">
        <v>1030413</v>
      </c>
      <c r="E18" s="329">
        <v>41811</v>
      </c>
      <c r="F18" s="329">
        <v>332158.11</v>
      </c>
    </row>
    <row r="19" spans="1:7" ht="30" customHeight="1" thickBot="1" x14ac:dyDescent="0.25">
      <c r="B19" s="159" t="s">
        <v>238</v>
      </c>
      <c r="C19" s="330">
        <v>1218664</v>
      </c>
      <c r="D19" s="330">
        <v>1069556</v>
      </c>
      <c r="E19" s="330">
        <v>969720</v>
      </c>
      <c r="F19" s="330">
        <v>895067.28</v>
      </c>
    </row>
    <row r="20" spans="1:7" ht="13.5" customHeight="1" thickTop="1" x14ac:dyDescent="0.2">
      <c r="B20" s="793" t="s">
        <v>260</v>
      </c>
      <c r="C20" s="795">
        <f>+C17+C18+C19</f>
        <v>17924809</v>
      </c>
      <c r="D20" s="795">
        <f t="shared" ref="D20" si="1">+D17+D18+D19</f>
        <v>10352759</v>
      </c>
      <c r="E20" s="795">
        <f t="shared" ref="E20" si="2">+E17+E18+E19</f>
        <v>4242871</v>
      </c>
      <c r="F20" s="795">
        <f t="shared" ref="F20" si="3">+F17+F18+F19</f>
        <v>8766575.3900000006</v>
      </c>
    </row>
    <row r="21" spans="1:7" ht="15" customHeight="1" thickBot="1" x14ac:dyDescent="0.25">
      <c r="B21" s="794"/>
      <c r="C21" s="796"/>
      <c r="D21" s="796"/>
      <c r="E21" s="796"/>
      <c r="F21" s="796"/>
    </row>
    <row r="22" spans="1:7" ht="15" customHeight="1" x14ac:dyDescent="0.2">
      <c r="B22" s="327" t="s">
        <v>574</v>
      </c>
      <c r="C22" s="346"/>
      <c r="D22" s="346"/>
      <c r="E22" s="346"/>
      <c r="F22" s="346"/>
    </row>
    <row r="23" spans="1:7" ht="10.5" customHeight="1" x14ac:dyDescent="0.2">
      <c r="B23" s="162"/>
      <c r="C23" s="346"/>
      <c r="D23" s="346"/>
      <c r="E23" s="346"/>
      <c r="F23" s="346"/>
    </row>
    <row r="24" spans="1:7" ht="15" customHeight="1" x14ac:dyDescent="0.2">
      <c r="B24" s="782" t="s">
        <v>708</v>
      </c>
      <c r="C24" s="782"/>
      <c r="D24" s="782"/>
      <c r="E24" s="782"/>
      <c r="F24" s="782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59"/>
      <c r="C26" s="366" t="s">
        <v>715</v>
      </c>
      <c r="D26" s="367" t="s">
        <v>710</v>
      </c>
      <c r="E26" s="365" t="s">
        <v>714</v>
      </c>
      <c r="F26" s="224" t="s">
        <v>710</v>
      </c>
    </row>
    <row r="27" spans="1:7" ht="34.5" customHeight="1" thickBot="1" x14ac:dyDescent="0.25">
      <c r="A27" s="170"/>
      <c r="B27" s="360" t="s">
        <v>800</v>
      </c>
      <c r="C27" s="462">
        <v>2</v>
      </c>
      <c r="D27" s="471">
        <v>4000</v>
      </c>
      <c r="E27" s="472">
        <v>303</v>
      </c>
      <c r="F27" s="462">
        <v>27252919.620000001</v>
      </c>
    </row>
    <row r="28" spans="1:7" x14ac:dyDescent="0.2">
      <c r="B28" s="157" t="s">
        <v>574</v>
      </c>
    </row>
    <row r="29" spans="1:7" ht="13.5" thickBot="1" x14ac:dyDescent="0.25">
      <c r="B29" s="356"/>
      <c r="C29" s="356"/>
      <c r="D29" s="356"/>
      <c r="E29" s="356"/>
      <c r="F29" s="37" t="s">
        <v>3</v>
      </c>
    </row>
    <row r="30" spans="1:7" ht="36.75" customHeight="1" thickBot="1" x14ac:dyDescent="0.25">
      <c r="B30" s="783" t="s">
        <v>709</v>
      </c>
      <c r="C30" s="705"/>
      <c r="D30" s="705"/>
      <c r="E30" s="706"/>
      <c r="F30" s="345" t="s">
        <v>711</v>
      </c>
      <c r="G30" s="341"/>
    </row>
    <row r="31" spans="1:7" ht="40.5" customHeight="1" x14ac:dyDescent="0.2">
      <c r="B31" s="784" t="s">
        <v>780</v>
      </c>
      <c r="C31" s="785"/>
      <c r="D31" s="785"/>
      <c r="E31" s="786"/>
      <c r="F31" s="463">
        <v>14590739.59</v>
      </c>
    </row>
    <row r="32" spans="1:7" ht="40.5" customHeight="1" x14ac:dyDescent="0.2">
      <c r="B32" s="787"/>
      <c r="C32" s="788"/>
      <c r="D32" s="788"/>
      <c r="E32" s="789"/>
      <c r="F32" s="357"/>
    </row>
    <row r="33" spans="2:6" ht="40.5" customHeight="1" x14ac:dyDescent="0.2">
      <c r="B33" s="790"/>
      <c r="C33" s="791"/>
      <c r="D33" s="791"/>
      <c r="E33" s="792"/>
      <c r="F33" s="357"/>
    </row>
    <row r="34" spans="2:6" ht="40.5" customHeight="1" x14ac:dyDescent="0.2">
      <c r="B34" s="776"/>
      <c r="C34" s="777"/>
      <c r="D34" s="777"/>
      <c r="E34" s="778"/>
      <c r="F34" s="357"/>
    </row>
    <row r="35" spans="2:6" ht="40.5" customHeight="1" x14ac:dyDescent="0.2">
      <c r="B35" s="776"/>
      <c r="C35" s="777"/>
      <c r="D35" s="777"/>
      <c r="E35" s="778"/>
      <c r="F35" s="357"/>
    </row>
    <row r="36" spans="2:6" ht="40.5" customHeight="1" x14ac:dyDescent="0.2">
      <c r="B36" s="776"/>
      <c r="C36" s="777"/>
      <c r="D36" s="777"/>
      <c r="E36" s="778"/>
      <c r="F36" s="357"/>
    </row>
    <row r="37" spans="2:6" ht="40.5" customHeight="1" x14ac:dyDescent="0.2">
      <c r="B37" s="776"/>
      <c r="C37" s="777"/>
      <c r="D37" s="777"/>
      <c r="E37" s="778"/>
      <c r="F37" s="357"/>
    </row>
    <row r="38" spans="2:6" ht="40.5" customHeight="1" thickBot="1" x14ac:dyDescent="0.25">
      <c r="B38" s="779"/>
      <c r="C38" s="780"/>
      <c r="D38" s="780"/>
      <c r="E38" s="781"/>
      <c r="F38" s="358"/>
    </row>
    <row r="39" spans="2:6" ht="3" customHeight="1" x14ac:dyDescent="0.2"/>
    <row r="40" spans="2:6" ht="12.75" customHeight="1" x14ac:dyDescent="0.2">
      <c r="B40" s="775" t="s">
        <v>713</v>
      </c>
      <c r="C40" s="775"/>
      <c r="D40" s="775"/>
      <c r="E40" s="775"/>
      <c r="F40" s="775"/>
    </row>
    <row r="41" spans="2:6" ht="26.25" customHeight="1" x14ac:dyDescent="0.2">
      <c r="B41" s="775"/>
      <c r="C41" s="775"/>
      <c r="D41" s="775"/>
      <c r="E41" s="775"/>
      <c r="F41" s="775"/>
    </row>
    <row r="42" spans="2:6" ht="15" x14ac:dyDescent="0.25">
      <c r="B42" s="364" t="s">
        <v>712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2023-01-31T11:40:58Z</cp:lastPrinted>
  <dcterms:created xsi:type="dcterms:W3CDTF">2013-03-12T08:27:17Z</dcterms:created>
  <dcterms:modified xsi:type="dcterms:W3CDTF">2023-02-01T07:51:29Z</dcterms:modified>
</cp:coreProperties>
</file>