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jilja\Desktop\NOVO 04.05.2022\LJILJINA DOKUMENTACIJA\2022-KVARTALNI IZVESTAJI\2022-I квартал\"/>
    </mc:Choice>
  </mc:AlternateContent>
  <xr:revisionPtr revIDLastSave="0" documentId="13_ncr:1_{19FD611E-C113-4256-B400-B049EC2FE59C}" xr6:coauthVersionLast="47" xr6:coauthVersionMax="47" xr10:uidLastSave="{00000000-0000-0000-0000-000000000000}"/>
  <bookViews>
    <workbookView xWindow="-120" yWindow="-120" windowWidth="29040" windowHeight="15990" tabRatio="905" activeTab="6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Готовина!$A$1:$I$88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" i="28" l="1"/>
  <c r="I52" i="30"/>
  <c r="J52" i="30"/>
  <c r="K52" i="30"/>
  <c r="L52" i="30"/>
  <c r="M52" i="30"/>
  <c r="N52" i="30"/>
  <c r="O52" i="30"/>
  <c r="P52" i="30"/>
  <c r="I57" i="30"/>
  <c r="J57" i="30"/>
  <c r="K57" i="30"/>
  <c r="L57" i="30"/>
  <c r="M57" i="30"/>
  <c r="N57" i="30"/>
  <c r="O57" i="30"/>
  <c r="P57" i="30"/>
  <c r="I62" i="30"/>
  <c r="J62" i="30"/>
  <c r="K62" i="30"/>
  <c r="L62" i="30"/>
  <c r="M62" i="30"/>
  <c r="N62" i="30"/>
  <c r="O62" i="30"/>
  <c r="P62" i="30"/>
  <c r="I67" i="30"/>
  <c r="J67" i="30"/>
  <c r="K67" i="30"/>
  <c r="L67" i="30"/>
  <c r="M67" i="30"/>
  <c r="N67" i="30"/>
  <c r="O67" i="30"/>
  <c r="P67" i="30"/>
  <c r="I72" i="30"/>
  <c r="J72" i="30"/>
  <c r="K72" i="30"/>
  <c r="L72" i="30"/>
  <c r="M72" i="30"/>
  <c r="N72" i="30"/>
  <c r="O72" i="30"/>
  <c r="P72" i="30"/>
  <c r="I77" i="30"/>
  <c r="J77" i="30"/>
  <c r="K77" i="30"/>
  <c r="L77" i="30"/>
  <c r="M77" i="30"/>
  <c r="N77" i="30"/>
  <c r="O77" i="30"/>
  <c r="P77" i="30"/>
  <c r="I82" i="30"/>
  <c r="J82" i="30"/>
  <c r="K82" i="30"/>
  <c r="L82" i="30"/>
  <c r="M82" i="30"/>
  <c r="N82" i="30"/>
  <c r="O82" i="30"/>
  <c r="P82" i="30"/>
  <c r="I87" i="30"/>
  <c r="J87" i="30"/>
  <c r="K87" i="30"/>
  <c r="L87" i="30"/>
  <c r="M87" i="30"/>
  <c r="N87" i="30"/>
  <c r="O87" i="30"/>
  <c r="P87" i="30"/>
  <c r="I92" i="30"/>
  <c r="J92" i="30"/>
  <c r="K92" i="30"/>
  <c r="L92" i="30"/>
  <c r="M92" i="30"/>
  <c r="N92" i="30"/>
  <c r="O92" i="30"/>
  <c r="P92" i="30"/>
  <c r="I97" i="30"/>
  <c r="J97" i="30"/>
  <c r="K97" i="30"/>
  <c r="L97" i="30"/>
  <c r="M97" i="30"/>
  <c r="N97" i="30"/>
  <c r="O97" i="30"/>
  <c r="P97" i="30"/>
  <c r="I21" i="29" l="1"/>
  <c r="F28" i="27"/>
  <c r="E11" i="29" l="1"/>
  <c r="E14" i="29"/>
  <c r="E25" i="29"/>
  <c r="F11" i="29"/>
  <c r="G11" i="29"/>
  <c r="H11" i="29"/>
  <c r="F14" i="29"/>
  <c r="G14" i="29"/>
  <c r="H14" i="29"/>
  <c r="F25" i="29"/>
  <c r="G25" i="29"/>
  <c r="H25" i="29"/>
  <c r="F20" i="31" l="1"/>
  <c r="E20" i="31"/>
  <c r="D20" i="31"/>
  <c r="C20" i="31"/>
  <c r="D10" i="31"/>
  <c r="E10" i="31"/>
  <c r="F10" i="31"/>
  <c r="C10" i="31"/>
  <c r="H34" i="28"/>
  <c r="H62" i="28"/>
  <c r="H66" i="28"/>
  <c r="H21" i="28"/>
  <c r="H20" i="28"/>
  <c r="H18" i="28"/>
  <c r="H17" i="28"/>
  <c r="H15" i="28"/>
  <c r="H13" i="28"/>
  <c r="H12" i="28"/>
  <c r="H10" i="28"/>
  <c r="G83" i="14" l="1"/>
  <c r="G69" i="14"/>
  <c r="G55" i="14"/>
  <c r="G41" i="14"/>
  <c r="G27" i="14"/>
  <c r="C36" i="21"/>
  <c r="C41" i="21"/>
  <c r="C46" i="21"/>
  <c r="C56" i="21"/>
  <c r="C51" i="21"/>
  <c r="I11" i="10"/>
  <c r="I14" i="10"/>
  <c r="H35" i="22"/>
  <c r="H30" i="20"/>
  <c r="H31" i="20"/>
  <c r="H32" i="20"/>
  <c r="H33" i="20"/>
  <c r="H34" i="20"/>
  <c r="H35" i="20"/>
  <c r="H36" i="20"/>
  <c r="H37" i="20"/>
  <c r="H29" i="20"/>
  <c r="H28" i="20"/>
  <c r="I38" i="20"/>
  <c r="G38" i="20"/>
  <c r="F38" i="20"/>
  <c r="E38" i="20"/>
  <c r="F17" i="20"/>
  <c r="G17" i="20"/>
  <c r="H17" i="20"/>
  <c r="I17" i="20"/>
  <c r="E17" i="20"/>
  <c r="H38" i="20" l="1"/>
  <c r="P47" i="30"/>
  <c r="O47" i="30"/>
  <c r="N47" i="30"/>
  <c r="M47" i="30"/>
  <c r="L47" i="30"/>
  <c r="K47" i="30"/>
  <c r="J47" i="30"/>
  <c r="I47" i="30"/>
  <c r="P42" i="30"/>
  <c r="O42" i="30"/>
  <c r="N42" i="30"/>
  <c r="M42" i="30"/>
  <c r="L42" i="30"/>
  <c r="K42" i="30"/>
  <c r="J42" i="30"/>
  <c r="I42" i="30"/>
  <c r="P37" i="30"/>
  <c r="O37" i="30"/>
  <c r="N37" i="30"/>
  <c r="M37" i="30"/>
  <c r="L37" i="30"/>
  <c r="K37" i="30"/>
  <c r="J37" i="30"/>
  <c r="I37" i="30"/>
  <c r="P32" i="30"/>
  <c r="O32" i="30"/>
  <c r="N32" i="30"/>
  <c r="M32" i="30"/>
  <c r="L32" i="30"/>
  <c r="K32" i="30"/>
  <c r="J32" i="30"/>
  <c r="I32" i="30"/>
  <c r="P27" i="30"/>
  <c r="O27" i="30"/>
  <c r="N27" i="30"/>
  <c r="M27" i="30"/>
  <c r="L27" i="30"/>
  <c r="K27" i="30"/>
  <c r="J27" i="30"/>
  <c r="I27" i="30"/>
  <c r="P22" i="30"/>
  <c r="O22" i="30"/>
  <c r="N22" i="30"/>
  <c r="M22" i="30"/>
  <c r="L22" i="30"/>
  <c r="K22" i="30"/>
  <c r="J22" i="30"/>
  <c r="I22" i="30"/>
  <c r="P17" i="30"/>
  <c r="O17" i="30"/>
  <c r="N17" i="30"/>
  <c r="M17" i="30"/>
  <c r="L17" i="30"/>
  <c r="K17" i="30"/>
  <c r="J17" i="30"/>
  <c r="I17" i="30"/>
  <c r="J12" i="30"/>
  <c r="J99" i="30" s="1"/>
  <c r="K12" i="30"/>
  <c r="K99" i="30" s="1"/>
  <c r="L12" i="30"/>
  <c r="L99" i="30" s="1"/>
  <c r="M12" i="30"/>
  <c r="M99" i="30" s="1"/>
  <c r="N12" i="30"/>
  <c r="N99" i="30" s="1"/>
  <c r="O12" i="30"/>
  <c r="O99" i="30" s="1"/>
  <c r="P12" i="30"/>
  <c r="P99" i="30" s="1"/>
  <c r="I12" i="30"/>
  <c r="I99" i="30" s="1"/>
  <c r="I12" i="10"/>
  <c r="I13" i="10"/>
  <c r="I15" i="10"/>
  <c r="I16" i="10"/>
  <c r="I10" i="10"/>
  <c r="F132" i="27" l="1"/>
  <c r="G132" i="27"/>
  <c r="H132" i="27"/>
  <c r="E132" i="27"/>
  <c r="F124" i="27"/>
  <c r="G124" i="27"/>
  <c r="H124" i="27"/>
  <c r="E124" i="27"/>
  <c r="F114" i="27"/>
  <c r="G114" i="27"/>
  <c r="H114" i="27"/>
  <c r="E114" i="27"/>
  <c r="F111" i="27"/>
  <c r="G111" i="27"/>
  <c r="H111" i="27"/>
  <c r="E111" i="27"/>
  <c r="F99" i="27"/>
  <c r="G99" i="27"/>
  <c r="H99" i="27"/>
  <c r="E99" i="27"/>
  <c r="F94" i="27"/>
  <c r="G94" i="27"/>
  <c r="H94" i="27"/>
  <c r="E94" i="27"/>
  <c r="F92" i="27"/>
  <c r="G92" i="27"/>
  <c r="H92" i="27"/>
  <c r="E92" i="27"/>
  <c r="F89" i="27"/>
  <c r="G89" i="27"/>
  <c r="H89" i="27"/>
  <c r="F85" i="27"/>
  <c r="F77" i="27" s="1"/>
  <c r="G85" i="27"/>
  <c r="H85" i="27"/>
  <c r="E89" i="27"/>
  <c r="E85" i="27"/>
  <c r="F62" i="27"/>
  <c r="G62" i="27"/>
  <c r="H62" i="27"/>
  <c r="E62" i="27"/>
  <c r="F57" i="27"/>
  <c r="G57" i="27"/>
  <c r="H57" i="27"/>
  <c r="E57" i="27"/>
  <c r="F50" i="27"/>
  <c r="G50" i="27"/>
  <c r="H50" i="27"/>
  <c r="E50" i="27"/>
  <c r="F43" i="27"/>
  <c r="G43" i="27"/>
  <c r="G41" i="27" s="1"/>
  <c r="H43" i="27"/>
  <c r="E43" i="27"/>
  <c r="E41" i="27"/>
  <c r="G28" i="27"/>
  <c r="H28" i="27"/>
  <c r="E28" i="27"/>
  <c r="F18" i="27"/>
  <c r="G18" i="27"/>
  <c r="H18" i="27"/>
  <c r="E18" i="27"/>
  <c r="F11" i="27"/>
  <c r="G11" i="27"/>
  <c r="H11" i="27"/>
  <c r="E11" i="27"/>
  <c r="F9" i="27"/>
  <c r="G9" i="27"/>
  <c r="H9" i="27"/>
  <c r="E9" i="27"/>
  <c r="E74" i="27" s="1"/>
  <c r="F41" i="27" l="1"/>
  <c r="F74" i="27" s="1"/>
  <c r="H77" i="27"/>
  <c r="H141" i="27" s="1"/>
  <c r="G74" i="27"/>
  <c r="H41" i="27"/>
  <c r="H74" i="27"/>
  <c r="F141" i="27"/>
  <c r="E77" i="27"/>
  <c r="E141" i="27" s="1"/>
  <c r="G77" i="27"/>
  <c r="G141" i="27" s="1"/>
  <c r="E36" i="29" l="1"/>
  <c r="E14" i="28" l="1"/>
  <c r="G47" i="28"/>
  <c r="F47" i="28"/>
  <c r="E47" i="28"/>
  <c r="D47" i="28"/>
  <c r="G39" i="28"/>
  <c r="F39" i="28"/>
  <c r="E39" i="28"/>
  <c r="E56" i="28" s="1"/>
  <c r="D39" i="28"/>
  <c r="G57" i="28"/>
  <c r="D56" i="28"/>
  <c r="G14" i="28"/>
  <c r="F14" i="28"/>
  <c r="D14" i="28"/>
  <c r="G32" i="28"/>
  <c r="F32" i="28"/>
  <c r="E32" i="28"/>
  <c r="D32" i="28"/>
  <c r="G26" i="28"/>
  <c r="F26" i="28"/>
  <c r="E26" i="28"/>
  <c r="D26" i="28"/>
  <c r="H25" i="28"/>
  <c r="G9" i="28"/>
  <c r="F9" i="28"/>
  <c r="F23" i="28" s="1"/>
  <c r="E9" i="28"/>
  <c r="D9" i="28"/>
  <c r="H26" i="28" l="1"/>
  <c r="D37" i="28"/>
  <c r="E37" i="28"/>
  <c r="F37" i="28"/>
  <c r="D24" i="28"/>
  <c r="G56" i="28"/>
  <c r="H39" i="28"/>
  <c r="D57" i="28"/>
  <c r="E57" i="28"/>
  <c r="H47" i="28"/>
  <c r="H32" i="28"/>
  <c r="F59" i="28"/>
  <c r="E23" i="28"/>
  <c r="G58" i="28"/>
  <c r="H9" i="28"/>
  <c r="H14" i="28"/>
  <c r="G24" i="28"/>
  <c r="D59" i="28"/>
  <c r="D58" i="28"/>
  <c r="E59" i="28"/>
  <c r="E58" i="28"/>
  <c r="G59" i="28"/>
  <c r="H23" i="28"/>
  <c r="G37" i="28"/>
  <c r="H37" i="28" s="1"/>
  <c r="F58" i="28"/>
  <c r="F56" i="28"/>
  <c r="F57" i="28"/>
  <c r="D61" i="28" l="1"/>
  <c r="H61" i="28"/>
  <c r="F60" i="28"/>
  <c r="H60" i="28" s="1"/>
  <c r="H24" i="28"/>
  <c r="E60" i="28"/>
  <c r="D65" i="28" l="1"/>
  <c r="G65" i="28"/>
  <c r="F65" i="28"/>
  <c r="E65" i="28"/>
  <c r="H65" i="28" l="1"/>
  <c r="I67" i="29"/>
  <c r="I63" i="29"/>
  <c r="I51" i="29"/>
  <c r="I50" i="29"/>
  <c r="I45" i="29"/>
  <c r="I40" i="29"/>
  <c r="I39" i="29"/>
  <c r="I33" i="29"/>
  <c r="I32" i="29"/>
  <c r="I31" i="29"/>
  <c r="I29" i="29"/>
  <c r="I28" i="29"/>
  <c r="I27" i="29"/>
  <c r="I26" i="29"/>
  <c r="I24" i="29"/>
  <c r="I23" i="29"/>
  <c r="I12" i="29"/>
  <c r="I15" i="29"/>
  <c r="I20" i="29"/>
  <c r="I10" i="29"/>
  <c r="I30" i="29"/>
  <c r="I38" i="29"/>
  <c r="I41" i="29"/>
  <c r="I44" i="29"/>
  <c r="I46" i="29"/>
  <c r="I47" i="29"/>
  <c r="I60" i="29"/>
  <c r="I61" i="29"/>
  <c r="I65" i="29"/>
  <c r="I66" i="29"/>
  <c r="I68" i="29"/>
  <c r="I69" i="29"/>
  <c r="I70" i="29"/>
  <c r="H36" i="29" l="1"/>
  <c r="G36" i="29"/>
  <c r="F36" i="29"/>
  <c r="E22" i="29"/>
  <c r="F42" i="29"/>
  <c r="F48" i="29" s="1"/>
  <c r="G42" i="29"/>
  <c r="G48" i="29" s="1"/>
  <c r="H42" i="29"/>
  <c r="E42" i="29"/>
  <c r="E48" i="29" s="1"/>
  <c r="F22" i="29"/>
  <c r="F56" i="29" s="1"/>
  <c r="I14" i="29"/>
  <c r="I11" i="29"/>
  <c r="E9" i="29"/>
  <c r="F9" i="29"/>
  <c r="H48" i="29" l="1"/>
  <c r="I48" i="29" s="1"/>
  <c r="H22" i="29"/>
  <c r="I25" i="29"/>
  <c r="H9" i="29"/>
  <c r="H54" i="29" s="1"/>
  <c r="I49" i="29"/>
  <c r="G9" i="29"/>
  <c r="G54" i="29" s="1"/>
  <c r="G22" i="29"/>
  <c r="F54" i="29"/>
  <c r="F58" i="29" s="1"/>
  <c r="F34" i="29"/>
  <c r="E56" i="29"/>
  <c r="E54" i="29"/>
  <c r="H56" i="29"/>
  <c r="E34" i="29"/>
  <c r="H38" i="22"/>
  <c r="H37" i="22"/>
  <c r="H36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57" i="29"/>
  <c r="I55" i="29"/>
  <c r="I53" i="29"/>
  <c r="I52" i="29"/>
  <c r="I43" i="29"/>
  <c r="I42" i="29"/>
  <c r="I37" i="29"/>
  <c r="I36" i="29"/>
  <c r="E59" i="29" l="1"/>
  <c r="E64" i="29" s="1"/>
  <c r="I22" i="29"/>
  <c r="H34" i="29"/>
  <c r="H59" i="29"/>
  <c r="I59" i="29" s="1"/>
  <c r="I54" i="29"/>
  <c r="G34" i="29"/>
  <c r="I9" i="29"/>
  <c r="G56" i="29"/>
  <c r="I56" i="29" s="1"/>
  <c r="H64" i="28"/>
  <c r="H63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6" i="28"/>
  <c r="H45" i="28"/>
  <c r="H44" i="28"/>
  <c r="H43" i="28"/>
  <c r="H42" i="28"/>
  <c r="H41" i="28"/>
  <c r="H40" i="28"/>
  <c r="H38" i="28"/>
  <c r="H36" i="28"/>
  <c r="H35" i="28"/>
  <c r="H33" i="28"/>
  <c r="H31" i="28"/>
  <c r="H30" i="28"/>
  <c r="H29" i="28"/>
  <c r="H28" i="28"/>
  <c r="H27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G58" i="29" l="1"/>
  <c r="I58" i="29" s="1"/>
  <c r="I34" i="29"/>
  <c r="H64" i="29"/>
  <c r="I64" i="29" s="1"/>
  <c r="F62" i="29"/>
  <c r="F71" i="29" s="1"/>
  <c r="G62" i="29"/>
  <c r="I62" i="29" s="1"/>
  <c r="E73" i="29"/>
  <c r="H73" i="29" l="1"/>
  <c r="I73" i="29" s="1"/>
  <c r="G71" i="29"/>
  <c r="I71" i="29" l="1"/>
</calcChain>
</file>

<file path=xl/sharedStrings.xml><?xml version="1.0" encoding="utf-8"?>
<sst xmlns="http://schemas.openxmlformats.org/spreadsheetml/2006/main" count="1227" uniqueCount="823">
  <si>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</si>
  <si>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</si>
  <si>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</si>
  <si>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</si>
  <si>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</si>
  <si>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</si>
  <si>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</si>
  <si>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</si>
  <si>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</si>
  <si>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</si>
  <si>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</si>
  <si>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</si>
  <si>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</si>
  <si>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</si>
  <si>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</si>
  <si>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</si>
  <si>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</si>
  <si>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</si>
  <si>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</si>
  <si>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</si>
  <si>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</si>
  <si>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</si>
  <si>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</si>
  <si>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</si>
  <si>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</si>
  <si>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</si>
  <si>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</si>
  <si>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</si>
  <si>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</si>
  <si>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</si>
  <si>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</si>
  <si>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</si>
  <si>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</si>
  <si>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</si>
  <si>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</si>
  <si>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</si>
  <si>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</si>
  <si>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</si>
  <si>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</si>
  <si>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</si>
  <si>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</si>
  <si>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</si>
  <si>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</si>
  <si>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</si>
  <si>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</si>
  <si>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</si>
  <si>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</si>
  <si>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</si>
  <si>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</si>
  <si>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</si>
  <si>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</si>
  <si>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</si>
  <si>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</si>
  <si>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</si>
  <si>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</si>
  <si>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</si>
  <si>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</si>
  <si>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</si>
  <si>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</si>
  <si>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</si>
  <si>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</si>
  <si>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</si>
  <si>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</si>
  <si>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</si>
  <si>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</si>
  <si>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</si>
  <si>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</si>
  <si>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</si>
  <si>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</si>
  <si>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</si>
  <si>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</si>
  <si>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</si>
  <si>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</si>
  <si>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</si>
  <si>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</si>
  <si>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</si>
  <si>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</si>
  <si>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</si>
  <si>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</si>
  <si>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</si>
  <si>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</si>
  <si>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</si>
  <si>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</si>
  <si>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</si>
  <si>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</si>
  <si>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</si>
  <si>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</si>
  <si>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</si>
  <si>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</si>
  <si>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</si>
  <si>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</si>
  <si>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</si>
  <si>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</si>
  <si>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</si>
  <si>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</si>
  <si>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</si>
  <si>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</si>
  <si>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</si>
  <si>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</si>
  <si>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</si>
  <si>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</si>
  <si>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</si>
  <si>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</si>
  <si>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</si>
  <si>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</si>
  <si>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</si>
  <si>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</si>
  <si>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</si>
  <si>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</si>
  <si>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</si>
  <si>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</si>
  <si>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</si>
  <si>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</si>
  <si>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</si>
  <si>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</si>
  <si>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</si>
  <si>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</si>
  <si>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</si>
  <si>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</si>
  <si>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</si>
  <si>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</si>
  <si>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</si>
  <si>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</si>
  <si>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</si>
  <si>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</si>
  <si>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</si>
  <si>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</si>
  <si>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</si>
  <si>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</si>
  <si>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</si>
  <si>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</si>
  <si>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</si>
  <si>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</si>
  <si>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</si>
  <si>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</si>
  <si>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</si>
  <si>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</si>
  <si>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</si>
  <si>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</si>
  <si>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</si>
  <si>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</si>
  <si>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</si>
  <si>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</si>
  <si>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</si>
  <si>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</si>
  <si>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</si>
  <si>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</si>
  <si>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</si>
  <si>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</si>
  <si>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</si>
  <si>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</si>
  <si>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</si>
  <si>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</si>
  <si>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</si>
  <si>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</si>
  <si>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</si>
  <si>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</si>
  <si>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</si>
  <si>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</si>
  <si>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</si>
  <si>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</si>
  <si>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</si>
  <si>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</si>
  <si>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</si>
  <si>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</si>
  <si>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</si>
  <si>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</si>
  <si>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</si>
  <si>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</si>
  <si>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</si>
  <si>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</si>
  <si>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</si>
  <si>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</si>
  <si>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</si>
  <si>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</si>
  <si>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</si>
  <si>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</si>
  <si>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</si>
  <si>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</si>
  <si>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</si>
  <si>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</si>
  <si>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</si>
  <si>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</si>
  <si>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</si>
  <si>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</si>
  <si>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</si>
  <si>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</si>
  <si>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</si>
  <si>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</si>
  <si>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</si>
  <si>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</si>
  <si>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</si>
  <si>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</si>
  <si>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</si>
  <si>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</si>
  <si>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</si>
  <si>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</si>
  <si>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</si>
  <si>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</si>
  <si>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</si>
  <si>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</si>
  <si>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</si>
  <si>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</si>
  <si>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</si>
  <si>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</si>
  <si>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</si>
  <si>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</si>
  <si>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</si>
  <si>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</si>
  <si>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</si>
  <si>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</si>
  <si>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</si>
  <si>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</si>
  <si>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</si>
  <si>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</si>
  <si>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</si>
  <si>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</si>
  <si>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</si>
  <si>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</si>
  <si>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</si>
  <si>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</si>
  <si>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</si>
  <si>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</si>
  <si>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</si>
  <si>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</si>
  <si>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</si>
  <si>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</si>
  <si>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</si>
  <si>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</si>
  <si>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</si>
  <si>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</si>
  <si>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</si>
  <si>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</si>
  <si>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</si>
  <si>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</si>
  <si>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</si>
  <si>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</si>
  <si>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</si>
  <si>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</si>
  <si>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</si>
  <si>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</si>
  <si>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</si>
  <si>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</si>
  <si>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</si>
  <si>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</si>
  <si>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</si>
  <si>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</si>
  <si>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</si>
  <si>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</si>
  <si>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</si>
  <si>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</si>
  <si>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</si>
  <si>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</si>
  <si>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</si>
  <si>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</si>
  <si>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</si>
  <si>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</si>
  <si>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</si>
  <si>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</si>
  <si>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</si>
  <si>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</si>
  <si>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</si>
  <si>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</si>
  <si>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</si>
  <si>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</si>
  <si>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</si>
  <si>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</si>
  <si>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</si>
  <si>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</si>
  <si>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</si>
  <si>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</si>
  <si>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</si>
  <si>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</si>
  <si>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</si>
  <si>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</si>
  <si>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</si>
  <si>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</si>
  <si>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</si>
  <si>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</si>
  <si>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</si>
  <si>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</si>
  <si>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</si>
  <si>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</si>
  <si>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</si>
  <si>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</si>
  <si>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</si>
  <si>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</si>
  <si>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</si>
  <si>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</si>
  <si>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</si>
  <si>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</si>
  <si>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</si>
  <si>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</si>
  <si>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</si>
  <si>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</si>
  <si>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</si>
  <si>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</si>
  <si>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</si>
  <si>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</si>
  <si>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</si>
  <si>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</si>
  <si>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</si>
  <si>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</si>
  <si>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</si>
  <si>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</si>
  <si>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</si>
  <si>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</si>
  <si>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</si>
  <si>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</si>
  <si>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</si>
  <si>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</si>
  <si>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</si>
  <si>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</si>
  <si>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</si>
  <si>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</si>
  <si>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</si>
  <si>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</si>
  <si>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</si>
  <si>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</si>
  <si>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</si>
  <si>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</si>
  <si>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</si>
  <si>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</si>
  <si>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</si>
  <si>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</si>
  <si>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</si>
  <si>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</si>
  <si>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</si>
  <si>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</si>
  <si>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</si>
  <si>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</si>
  <si>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</si>
  <si>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</si>
  <si>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</si>
  <si>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</si>
  <si>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</si>
  <si>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</si>
  <si>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</si>
  <si>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</si>
  <si>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</si>
  <si>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</si>
  <si>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</si>
  <si>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</si>
  <si>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</si>
  <si>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</si>
  <si>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</si>
  <si>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</si>
  <si>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</si>
  <si>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</si>
  <si>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</si>
  <si>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</si>
  <si>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</si>
  <si>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</si>
  <si>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</si>
  <si>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</si>
  <si>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</si>
  <si>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</si>
  <si>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</si>
  <si>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</si>
  <si>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</si>
  <si>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</si>
  <si>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</si>
  <si>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</si>
  <si>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</si>
  <si>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</si>
  <si>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</si>
  <si>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</si>
  <si>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</si>
  <si>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</si>
  <si>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</si>
  <si>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</si>
  <si>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</si>
  <si>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</si>
  <si>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</si>
  <si>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</si>
  <si>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</si>
  <si>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</si>
  <si>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</si>
  <si>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</si>
  <si>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</si>
  <si>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</si>
  <si>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</si>
  <si>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</si>
  <si>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</si>
  <si>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</si>
  <si>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</si>
  <si>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</si>
  <si>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</si>
  <si>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</si>
  <si>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</si>
  <si>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</si>
  <si>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</si>
  <si>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</si>
  <si>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</si>
  <si>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</si>
  <si>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</si>
  <si>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</si>
  <si>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</si>
  <si>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</si>
  <si>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</si>
  <si>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</si>
  <si>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</si>
  <si>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</si>
  <si>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</si>
  <si>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</si>
  <si>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</si>
  <si>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</si>
  <si>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</si>
  <si>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</si>
  <si>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</si>
  <si>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</si>
  <si>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</si>
  <si>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</si>
  <si>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</si>
  <si>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</si>
  <si>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</si>
  <si>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</si>
  <si>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</si>
  <si>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</si>
  <si>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</si>
  <si>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</si>
  <si>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</si>
  <si>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</si>
  <si>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</si>
  <si>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</si>
  <si>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</si>
  <si>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</si>
  <si>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</si>
  <si>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</si>
  <si>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</si>
  <si>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</si>
  <si>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</si>
  <si>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</si>
  <si>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</si>
  <si>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</si>
  <si>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</si>
  <si>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</si>
  <si>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</si>
  <si>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</si>
  <si>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</si>
  <si>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</si>
  <si>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</si>
  <si>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</si>
  <si>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</si>
  <si>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</si>
  <si>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</si>
  <si>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</si>
  <si>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</si>
  <si>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</si>
  <si>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</si>
  <si>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</si>
  <si>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</si>
  <si>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</si>
  <si>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</si>
  <si>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</si>
  <si>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</si>
  <si>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</si>
  <si>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</si>
  <si>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</si>
  <si>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</si>
  <si>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</si>
  <si>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</si>
  <si>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</si>
  <si>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</si>
  <si>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</si>
  <si>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</si>
  <si>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</si>
  <si>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</si>
  <si>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</si>
  <si>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</si>
  <si>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</si>
  <si>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</si>
  <si>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</si>
  <si>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</si>
  <si>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</si>
  <si>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</si>
  <si>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</si>
  <si>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</si>
  <si>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</si>
  <si>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</si>
  <si>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</si>
  <si>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</si>
  <si>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</si>
  <si>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</si>
  <si>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</si>
  <si>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</si>
  <si>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</si>
  <si>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</si>
  <si>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</si>
  <si>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</si>
  <si>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</si>
  <si>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</si>
  <si>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</si>
  <si>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</si>
  <si>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</si>
  <si>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</si>
  <si>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</si>
  <si>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</si>
  <si>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</si>
  <si>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</si>
  <si>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</si>
  <si>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</si>
  <si>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</si>
  <si>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</si>
  <si>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</si>
  <si>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</si>
  <si>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</si>
  <si>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</si>
  <si>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</si>
  <si>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</si>
  <si>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</si>
  <si>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</si>
  <si>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</si>
  <si>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</si>
  <si>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</si>
  <si>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</si>
  <si>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</si>
  <si>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</si>
  <si>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</si>
  <si>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</si>
  <si>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</si>
  <si>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</si>
  <si>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</si>
  <si>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</si>
  <si>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</si>
  <si>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</si>
  <si>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</si>
  <si>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</si>
  <si>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</si>
  <si>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</si>
  <si>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</si>
  <si>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</si>
  <si>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</si>
  <si>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</si>
  <si>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</si>
  <si>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</si>
  <si>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</si>
  <si>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</si>
  <si>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</si>
  <si>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</si>
  <si>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</si>
  <si>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</si>
  <si>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</si>
  <si>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</si>
  <si>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</si>
  <si>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</si>
  <si>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</si>
  <si>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</si>
  <si>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</si>
  <si>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</si>
  <si>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</si>
  <si>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</si>
  <si>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</si>
  <si>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</si>
  <si>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</si>
  <si>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</si>
  <si>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</si>
  <si>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</si>
  <si>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</si>
  <si>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</si>
  <si>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</si>
  <si>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</si>
  <si>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</si>
  <si>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</si>
  <si>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</si>
  <si>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</si>
  <si>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</si>
  <si>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</si>
  <si>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</si>
  <si>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</si>
  <si>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</si>
  <si>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</si>
  <si>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</si>
  <si>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</si>
  <si>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</si>
  <si>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</si>
  <si>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</si>
  <si>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</si>
  <si>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</si>
  <si>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</si>
  <si>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</si>
  <si>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</si>
  <si>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</si>
  <si>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</si>
  <si>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</si>
  <si>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</si>
  <si>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</si>
  <si>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</si>
  <si>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</si>
  <si>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</si>
  <si>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</si>
  <si>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</si>
  <si>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</si>
  <si>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</si>
  <si>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</si>
  <si>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</si>
  <si>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</si>
  <si>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</si>
  <si>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</si>
  <si>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</si>
  <si>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</si>
  <si>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</si>
  <si>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</si>
  <si>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</si>
  <si>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</si>
  <si>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</si>
  <si>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</si>
  <si>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</si>
  <si>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</si>
  <si>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</si>
  <si>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</si>
  <si>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</si>
  <si>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</si>
  <si>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</si>
  <si>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</si>
  <si>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</si>
  <si>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</si>
  <si>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</si>
  <si>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</si>
  <si>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</si>
  <si>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</si>
  <si>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</si>
  <si>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</si>
  <si>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</si>
  <si>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</si>
  <si>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</si>
  <si>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</si>
  <si>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</si>
  <si>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</si>
  <si>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</si>
  <si>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</si>
  <si>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</si>
  <si>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</si>
  <si>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</si>
  <si>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</si>
  <si>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</si>
  <si>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</si>
  <si>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</si>
  <si>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</si>
  <si>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</si>
  <si>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</si>
  <si>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</si>
  <si>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</si>
  <si>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</si>
  <si>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</si>
  <si>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</si>
  <si>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</si>
  <si>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</si>
  <si>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</si>
  <si>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</si>
  <si>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</si>
  <si>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</si>
  <si>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</si>
  <si>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</si>
  <si>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</si>
  <si>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</si>
  <si>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</si>
  <si>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</si>
  <si>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</si>
  <si>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</si>
  <si>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</si>
  <si>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</si>
  <si>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</si>
  <si>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</si>
  <si>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</si>
  <si>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</si>
  <si>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</si>
  <si>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</si>
  <si>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</si>
  <si>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</si>
  <si>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</si>
  <si>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</si>
  <si>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</si>
  <si>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</si>
  <si>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</si>
  <si>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</si>
  <si>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</si>
  <si>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</si>
  <si>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</si>
  <si>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</si>
  <si>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</si>
  <si>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</si>
  <si>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</si>
  <si>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</si>
  <si>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</si>
  <si>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</si>
  <si>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</si>
  <si>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</si>
  <si>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</si>
  <si>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</si>
  <si>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</si>
  <si>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</si>
  <si>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</si>
  <si>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</si>
  <si>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</si>
  <si>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</si>
  <si>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</si>
  <si>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</si>
  <si>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</si>
  <si>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</si>
  <si>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</si>
  <si>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</si>
  <si>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</si>
  <si>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</si>
  <si>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</si>
  <si>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</si>
  <si>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</si>
  <si>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</si>
  <si>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</si>
  <si>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</si>
  <si>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</si>
  <si>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</si>
  <si>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</si>
  <si>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</si>
  <si>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</si>
  <si>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</si>
  <si>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Реализација 
01.01-31.12.2021.      Претходна година</t>
  </si>
  <si>
    <t>31</t>
  </si>
  <si>
    <t>Солидарна помоћ запосленим по ПКУ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</si>
  <si>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</si>
  <si>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</si>
  <si>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</si>
  <si>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</si>
  <si>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</si>
  <si>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</si>
  <si>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</si>
  <si>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</si>
  <si>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</si>
  <si>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</si>
  <si>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18..</t>
  </si>
  <si>
    <t>Машина за обележавање паркинга и коловоза</t>
  </si>
  <si>
    <t>Грајфер</t>
  </si>
  <si>
    <t>пензија</t>
  </si>
  <si>
    <t>раскид радног односа</t>
  </si>
  <si>
    <t>истек уговора на одређено време</t>
  </si>
  <si>
    <t>на основу Закључка Комисије</t>
  </si>
  <si>
    <t>на основу права 70%</t>
  </si>
  <si>
    <t>повећан обим посла</t>
  </si>
  <si>
    <t>замена привремено одсутних</t>
  </si>
  <si>
    <t>Чишћење и прање улица</t>
  </si>
  <si>
    <t>Санитарно чишћење</t>
  </si>
  <si>
    <t>Набавка цвећа и одржавање</t>
  </si>
  <si>
    <t>Кошење траве</t>
  </si>
  <si>
    <t>Одржавање зелених површина Дивчибара</t>
  </si>
  <si>
    <t>Набавка садница дрвећа и одржавање</t>
  </si>
  <si>
    <t>Уклањање амброзије</t>
  </si>
  <si>
    <t>Набавка садница декоративног шибља, ниских и полеглих четинара и одржавање</t>
  </si>
  <si>
    <t>Уклањање дивљих депонија</t>
  </si>
  <si>
    <t>Специјализоване услуге-азил</t>
  </si>
  <si>
    <t>покривен губитак из нераспоређене добити из ранијих година</t>
  </si>
  <si>
    <t>исплата запосленим</t>
  </si>
  <si>
    <t>набавка основних средстава</t>
  </si>
  <si>
    <t>01-6801/1-17</t>
  </si>
  <si>
    <t>01-4862/1-18</t>
  </si>
  <si>
    <t>01-3739/1-19</t>
  </si>
  <si>
    <t>Стање кредитне задужености 
на 31. 12 2021 године* у оригиналној валути</t>
  </si>
  <si>
    <t>Стање кредитне задужености 
на 31.12. 2021 године* у динарима</t>
  </si>
  <si>
    <t>ХАРТИЈЕ ОД ВРЕДНОСТИ</t>
  </si>
  <si>
    <t>КАРТИЦЕ И ЧЕКОВИ</t>
  </si>
  <si>
    <t>ТЕКУЋИ РАЧУН</t>
  </si>
  <si>
    <t>АИК БАНКА</t>
  </si>
  <si>
    <t>АИК БАНКА-ЈАВНИ РАДОВИ</t>
  </si>
  <si>
    <t>БАНКА ИНТЕЗА</t>
  </si>
  <si>
    <t>ТЕКУЋИ РАЧУН-РАЧУН ФОНДОВА</t>
  </si>
  <si>
    <t>ТЕКУЋИ РАЧУН-НАПЛАТА</t>
  </si>
  <si>
    <t>ДОНАЦИЈЕ БАНКА ИНТЕСА</t>
  </si>
  <si>
    <t>КОМЕРЦИЈАЛНА БАНКА</t>
  </si>
  <si>
    <t>ТРЕЗОРСКИ РАЧУН</t>
  </si>
  <si>
    <t>ПРЕЛАЗНИ РАЧУН</t>
  </si>
  <si>
    <t>ТЕХНИЧКИ РАЧУН</t>
  </si>
  <si>
    <t>БЛАГАЈНА</t>
  </si>
  <si>
    <t>ГЛАВНА БЛАГАЈНА</t>
  </si>
  <si>
    <t>ДЕВИЗНИ РАЧУН</t>
  </si>
  <si>
    <t>ТЕКУЋИ РАЧУН-БОЛОВАЊЕ</t>
  </si>
  <si>
    <t>01-9309/1-20</t>
  </si>
  <si>
    <t>01-4628/1-21</t>
  </si>
  <si>
    <t>011-245/21-02</t>
  </si>
  <si>
    <t>414-3/20-02</t>
  </si>
  <si>
    <t>19.07.20219</t>
  </si>
  <si>
    <t>414-2/19-02</t>
  </si>
  <si>
    <t>414-4/18-02</t>
  </si>
  <si>
    <t>Тужбе су углавном због уједа паса (нематеријална штета) или због материјалне штете које су пси луталице нападом на домаће животиње (углавном овце) причинили њиховим власницима.</t>
  </si>
  <si>
    <t>Стање на дан 31.12.2021. године*</t>
  </si>
  <si>
    <t>Стање на дан 31.03.2022. године**</t>
  </si>
  <si>
    <t>за период од 01.01. до 31.03.2022. године*</t>
  </si>
  <si>
    <t>Стање на дан 
31.12.2021.
Претходна година</t>
  </si>
  <si>
    <t>Планирано стање 
на дан 31.12.2022. Текућа година</t>
  </si>
  <si>
    <t>01.01-31.03.2022. године*</t>
  </si>
  <si>
    <t>Проценат реализације (реализација / план 31.03.2022*)</t>
  </si>
  <si>
    <t>БИЛАНС СТАЊА  на дан 31.03.2022. године*</t>
  </si>
  <si>
    <t>у периоду од 01.01. до 31.03.2022. године*</t>
  </si>
  <si>
    <t>31.03.2022. године*</t>
  </si>
  <si>
    <t>План за
01.01-31.12.2022.             Текућа година</t>
  </si>
  <si>
    <t>Проценат реализације (реализација /                   план 31.03.2022*)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</si>
  <si>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</si>
  <si>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01.01 - 31.03.2022. године*</t>
  </si>
  <si>
    <t xml:space="preserve"> </t>
  </si>
  <si>
    <t>План за
01.01-31.12.2021.             Претходна  година</t>
  </si>
  <si>
    <t>01.01  -31.03.2022. године*</t>
  </si>
  <si>
    <t>31.12.2021. (претходна година)</t>
  </si>
  <si>
    <t>31.03.2022.</t>
  </si>
  <si>
    <t>30.06.2022.</t>
  </si>
  <si>
    <t>30.09.2022.</t>
  </si>
  <si>
    <t>31.12.2022.</t>
  </si>
  <si>
    <t>01-1705/1-22</t>
  </si>
  <si>
    <t>чека се сагласност оснивача за покривање губитка из нераспоређене добити ранијих година</t>
  </si>
  <si>
    <t>Фекалијска цистерна</t>
  </si>
  <si>
    <t>Ауто смећар 15м²-половни</t>
  </si>
  <si>
    <t>Ауто смећар 8м²-половни</t>
  </si>
  <si>
    <t>Ауто смећар 22м²-половни</t>
  </si>
  <si>
    <t>Два камиона кипера дп 3,5Т</t>
  </si>
  <si>
    <t>Термоизолована приколица за превоз паса</t>
  </si>
  <si>
    <t>ПОТРАЖИВАЊА за 2022. годииу*</t>
  </si>
  <si>
    <t>ОБАВЕЗЕ за 2022. годииу*</t>
  </si>
  <si>
    <t>Укупан број спорова у 2022*</t>
  </si>
  <si>
    <t>на дан 31.03.2022</t>
  </si>
  <si>
    <t>на дан 30.06.2022</t>
  </si>
  <si>
    <t>на дан 30.09.2022</t>
  </si>
  <si>
    <t>на дан 31.12.2022</t>
  </si>
  <si>
    <t>Реализовано закључно са 31.03.2021*</t>
  </si>
  <si>
    <t>Распон планираних и исплаћених зарада у периоду 01.01. до 31.03.2022*</t>
  </si>
  <si>
    <t>План 2022** година</t>
  </si>
  <si>
    <t>Адаптација просторије за сређивање покојника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</si>
</sst>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d/mm/yyyy;@"/>
  </numFmts>
  <fonts count="45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8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9" fontId="16" fillId="0" borderId="0" xfId="0" applyNumberFormat="1" applyFont="1" applyBorder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3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horizontal="right"/>
    </xf>
    <xf numFmtId="0" fontId="35" fillId="8" borderId="98" xfId="0" applyNumberFormat="1" applyFont="1" applyFill="1" applyBorder="1" applyAlignment="1" applyProtection="1">
      <alignment horizontal="center" vertical="center" wrapText="1"/>
    </xf>
    <xf numFmtId="0" fontId="35" fillId="8" borderId="99" xfId="0" applyNumberFormat="1" applyFont="1" applyFill="1" applyBorder="1" applyAlignment="1" applyProtection="1">
      <alignment horizontal="center" vertical="center" wrapText="1"/>
    </xf>
    <xf numFmtId="0" fontId="35" fillId="0" borderId="23" xfId="0" applyNumberFormat="1" applyFont="1" applyFill="1" applyBorder="1" applyAlignment="1" applyProtection="1"/>
    <xf numFmtId="4" fontId="37" fillId="9" borderId="102" xfId="0" applyNumberFormat="1" applyFont="1" applyFill="1" applyBorder="1" applyAlignment="1" applyProtection="1">
      <alignment horizontal="center" vertical="center"/>
    </xf>
    <xf numFmtId="4" fontId="37" fillId="8" borderId="98" xfId="0" applyNumberFormat="1" applyFont="1" applyFill="1" applyBorder="1" applyAlignment="1" applyProtection="1"/>
    <xf numFmtId="0" fontId="37" fillId="0" borderId="0" xfId="0" applyNumberFormat="1" applyFont="1" applyFill="1" applyAlignment="1" applyProtection="1"/>
    <xf numFmtId="0" fontId="38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07" xfId="0" applyNumberFormat="1" applyFont="1" applyFill="1" applyBorder="1" applyAlignment="1" applyProtection="1"/>
    <xf numFmtId="0" fontId="37" fillId="5" borderId="107" xfId="0" applyNumberFormat="1" applyFont="1" applyFill="1" applyBorder="1" applyAlignment="1" applyProtection="1"/>
    <xf numFmtId="4" fontId="37" fillId="8" borderId="99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3" fontId="19" fillId="0" borderId="111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73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16" fillId="5" borderId="73" xfId="0" applyNumberFormat="1" applyFont="1" applyFill="1" applyBorder="1" applyAlignment="1">
      <alignment horizontal="right" vertical="center" wrapText="1"/>
    </xf>
    <xf numFmtId="3" fontId="16" fillId="5" borderId="28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6" fillId="5" borderId="71" xfId="0" applyNumberFormat="1" applyFont="1" applyFill="1" applyBorder="1" applyAlignment="1">
      <alignment horizontal="right" vertical="center" wrapText="1"/>
    </xf>
    <xf numFmtId="9" fontId="16" fillId="5" borderId="2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8" fillId="0" borderId="114" xfId="0" applyNumberFormat="1" applyFont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/>
      <protection locked="0"/>
    </xf>
    <xf numFmtId="3" fontId="18" fillId="0" borderId="114" xfId="0" applyNumberFormat="1" applyFont="1" applyBorder="1" applyAlignment="1" applyProtection="1">
      <alignment horizontal="center" vertical="center"/>
      <protection locked="0"/>
    </xf>
    <xf numFmtId="3" fontId="18" fillId="4" borderId="114" xfId="0" applyNumberFormat="1" applyFont="1" applyFill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14" xfId="0" applyNumberFormat="1" applyFont="1" applyFill="1" applyBorder="1" applyAlignment="1">
      <alignment horizontal="center" vertical="center" wrapText="1"/>
    </xf>
    <xf numFmtId="3" fontId="18" fillId="0" borderId="114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8" fillId="0" borderId="115" xfId="0" applyNumberFormat="1" applyFont="1" applyBorder="1" applyAlignment="1">
      <alignment horizontal="center" vertical="center"/>
    </xf>
    <xf numFmtId="3" fontId="18" fillId="0" borderId="116" xfId="0" applyNumberFormat="1" applyFont="1" applyBorder="1" applyAlignment="1">
      <alignment horizontal="center" vertical="center"/>
    </xf>
    <xf numFmtId="3" fontId="18" fillId="0" borderId="115" xfId="0" applyNumberFormat="1" applyFont="1" applyBorder="1" applyAlignment="1" applyProtection="1">
      <alignment horizontal="center" vertical="center"/>
      <protection locked="0"/>
    </xf>
    <xf numFmtId="3" fontId="18" fillId="0" borderId="116" xfId="0" applyNumberFormat="1" applyFont="1" applyBorder="1" applyAlignment="1" applyProtection="1">
      <alignment horizontal="center" vertical="center"/>
      <protection locked="0"/>
    </xf>
    <xf numFmtId="3" fontId="18" fillId="0" borderId="115" xfId="0" applyNumberFormat="1" applyFont="1" applyBorder="1" applyAlignment="1" applyProtection="1">
      <alignment horizontal="center" vertical="center" wrapText="1"/>
      <protection locked="0"/>
    </xf>
    <xf numFmtId="3" fontId="18" fillId="0" borderId="116" xfId="0" applyNumberFormat="1" applyFont="1" applyBorder="1" applyAlignment="1" applyProtection="1">
      <alignment horizontal="center" vertical="center" wrapText="1"/>
      <protection locked="0"/>
    </xf>
    <xf numFmtId="3" fontId="18" fillId="0" borderId="115" xfId="0" applyNumberFormat="1" applyFont="1" applyBorder="1" applyAlignment="1">
      <alignment horizontal="center" vertical="center" wrapText="1"/>
    </xf>
    <xf numFmtId="3" fontId="18" fillId="0" borderId="116" xfId="0" applyNumberFormat="1" applyFont="1" applyBorder="1" applyAlignment="1">
      <alignment horizontal="center" vertical="center" wrapText="1"/>
    </xf>
    <xf numFmtId="3" fontId="18" fillId="4" borderId="115" xfId="0" applyNumberFormat="1" applyFont="1" applyFill="1" applyBorder="1" applyAlignment="1">
      <alignment horizontal="center" vertical="center" wrapText="1"/>
    </xf>
    <xf numFmtId="3" fontId="18" fillId="4" borderId="116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9" fontId="16" fillId="0" borderId="36" xfId="0" applyNumberFormat="1" applyFont="1" applyBorder="1" applyAlignment="1">
      <alignment vertical="center"/>
    </xf>
    <xf numFmtId="9" fontId="16" fillId="4" borderId="26" xfId="0" applyNumberFormat="1" applyFont="1" applyFill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/>
    </xf>
    <xf numFmtId="0" fontId="35" fillId="0" borderId="0" xfId="0" applyNumberFormat="1" applyFont="1" applyFill="1" applyBorder="1" applyAlignment="1" applyProtection="1"/>
    <xf numFmtId="4" fontId="37" fillId="9" borderId="117" xfId="0" applyNumberFormat="1" applyFont="1" applyFill="1" applyBorder="1" applyAlignment="1" applyProtection="1">
      <alignment horizontal="center" vertical="center"/>
    </xf>
    <xf numFmtId="0" fontId="37" fillId="9" borderId="90" xfId="0" applyNumberFormat="1" applyFont="1" applyFill="1" applyBorder="1" applyAlignment="1" applyProtection="1">
      <alignment horizontal="center" vertical="center"/>
    </xf>
    <xf numFmtId="164" fontId="37" fillId="9" borderId="90" xfId="0" applyNumberFormat="1" applyFont="1" applyFill="1" applyBorder="1" applyAlignment="1" applyProtection="1">
      <alignment horizontal="center" vertical="center"/>
    </xf>
    <xf numFmtId="4" fontId="37" fillId="9" borderId="90" xfId="0" applyNumberFormat="1" applyFont="1" applyFill="1" applyBorder="1" applyAlignment="1" applyProtection="1">
      <alignment horizontal="center" vertical="center"/>
    </xf>
    <xf numFmtId="4" fontId="43" fillId="5" borderId="102" xfId="0" applyNumberFormat="1" applyFont="1" applyFill="1" applyBorder="1" applyAlignment="1" applyProtection="1">
      <alignment horizontal="center" vertical="center"/>
    </xf>
    <xf numFmtId="0" fontId="44" fillId="0" borderId="0" xfId="0" applyNumberFormat="1" applyFont="1" applyFill="1" applyAlignment="1" applyProtection="1"/>
    <xf numFmtId="4" fontId="37" fillId="9" borderId="124" xfId="0" applyNumberFormat="1" applyFont="1" applyFill="1" applyBorder="1" applyAlignment="1" applyProtection="1">
      <alignment horizontal="center" vertical="center"/>
    </xf>
    <xf numFmtId="4" fontId="37" fillId="9" borderId="125" xfId="0" applyNumberFormat="1" applyFont="1" applyFill="1" applyBorder="1" applyAlignment="1" applyProtection="1">
      <alignment horizontal="center" vertical="center"/>
    </xf>
    <xf numFmtId="4" fontId="43" fillId="5" borderId="125" xfId="0" applyNumberFormat="1" applyFont="1" applyFill="1" applyBorder="1" applyAlignment="1" applyProtection="1">
      <alignment horizontal="center" vertical="center"/>
    </xf>
    <xf numFmtId="4" fontId="43" fillId="8" borderId="98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Alignment="1" applyProtection="1">
      <alignment horizontal="left" vertical="center" wrapText="1"/>
    </xf>
    <xf numFmtId="0" fontId="37" fillId="9" borderId="9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5" fillId="5" borderId="7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3" fontId="2" fillId="0" borderId="66" xfId="0" applyNumberFormat="1" applyFont="1" applyBorder="1" applyAlignment="1">
      <alignment horizontal="center" vertical="center"/>
    </xf>
    <xf numFmtId="3" fontId="2" fillId="0" borderId="66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165" fontId="19" fillId="0" borderId="69" xfId="0" applyNumberFormat="1" applyFont="1" applyBorder="1" applyAlignment="1">
      <alignment horizontal="center" vertical="center"/>
    </xf>
    <xf numFmtId="165" fontId="19" fillId="5" borderId="64" xfId="0" applyNumberFormat="1" applyFont="1" applyFill="1" applyBorder="1" applyAlignment="1">
      <alignment horizontal="left" vertical="center"/>
    </xf>
    <xf numFmtId="3" fontId="4" fillId="5" borderId="64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3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20" fillId="5" borderId="37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2" fillId="0" borderId="4" xfId="0" applyFont="1" applyBorder="1"/>
    <xf numFmtId="3" fontId="12" fillId="0" borderId="18" xfId="0" applyNumberFormat="1" applyFont="1" applyBorder="1" applyAlignment="1">
      <alignment horizontal="right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 wrapText="1"/>
    </xf>
    <xf numFmtId="3" fontId="16" fillId="5" borderId="24" xfId="0" applyNumberFormat="1" applyFont="1" applyFill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right" vertical="center" wrapText="1"/>
    </xf>
    <xf numFmtId="3" fontId="16" fillId="5" borderId="6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right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3" fontId="16" fillId="5" borderId="45" xfId="0" applyNumberFormat="1" applyFont="1" applyFill="1" applyBorder="1" applyAlignment="1">
      <alignment horizontal="right" vertical="center" wrapText="1"/>
    </xf>
    <xf numFmtId="3" fontId="16" fillId="5" borderId="70" xfId="0" applyNumberFormat="1" applyFont="1" applyFill="1" applyBorder="1" applyAlignment="1">
      <alignment horizontal="right" vertical="center" wrapText="1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6" fillId="5" borderId="112" xfId="0" applyNumberFormat="1" applyFont="1" applyFill="1" applyBorder="1" applyAlignment="1">
      <alignment horizontal="right" vertical="center" wrapText="1"/>
    </xf>
    <xf numFmtId="3" fontId="16" fillId="5" borderId="113" xfId="0" applyNumberFormat="1" applyFont="1" applyFill="1" applyBorder="1" applyAlignment="1">
      <alignment horizontal="right" vertical="center" wrapText="1"/>
    </xf>
    <xf numFmtId="3" fontId="16" fillId="5" borderId="92" xfId="0" applyNumberFormat="1" applyFont="1" applyFill="1" applyBorder="1" applyAlignment="1">
      <alignment horizontal="right" vertical="center" wrapText="1"/>
    </xf>
    <xf numFmtId="3" fontId="16" fillId="5" borderId="72" xfId="0" applyNumberFormat="1" applyFont="1" applyFill="1" applyBorder="1" applyAlignment="1">
      <alignment horizontal="right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2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3" fontId="16" fillId="0" borderId="60" xfId="0" applyNumberFormat="1" applyFont="1" applyBorder="1" applyAlignment="1">
      <alignment horizontal="right"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3" fontId="16" fillId="5" borderId="86" xfId="0" applyNumberFormat="1" applyFont="1" applyFill="1" applyBorder="1" applyAlignment="1">
      <alignment horizontal="right" vertical="center" wrapText="1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9" fontId="16" fillId="0" borderId="55" xfId="0" applyNumberFormat="1" applyFont="1" applyFill="1" applyBorder="1" applyAlignment="1">
      <alignment horizontal="center" vertical="center"/>
    </xf>
    <xf numFmtId="9" fontId="16" fillId="0" borderId="66" xfId="0" applyNumberFormat="1" applyFont="1" applyFill="1" applyBorder="1" applyAlignment="1">
      <alignment horizontal="center" vertical="center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16" fillId="0" borderId="86" xfId="0" applyNumberFormat="1" applyFont="1" applyBorder="1" applyAlignment="1">
      <alignment horizontal="right" vertical="center" wrapText="1"/>
    </xf>
    <xf numFmtId="3" fontId="16" fillId="0" borderId="70" xfId="0" applyNumberFormat="1" applyFont="1" applyBorder="1" applyAlignment="1">
      <alignment horizontal="right" vertical="center" wrapText="1"/>
    </xf>
    <xf numFmtId="3" fontId="16" fillId="5" borderId="15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0" borderId="92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12" xfId="0" applyNumberFormat="1" applyFont="1" applyFill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17" fillId="0" borderId="92" xfId="0" applyNumberFormat="1" applyFont="1" applyFill="1" applyBorder="1" applyAlignment="1">
      <alignment horizontal="center" vertical="center"/>
    </xf>
    <xf numFmtId="3" fontId="17" fillId="0" borderId="24" xfId="0" applyNumberFormat="1" applyFont="1" applyFill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2" xfId="0" applyNumberFormat="1" applyFont="1" applyFill="1" applyBorder="1" applyAlignment="1">
      <alignment horizontal="center" vertical="center"/>
    </xf>
    <xf numFmtId="3" fontId="16" fillId="0" borderId="92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49" fontId="40" fillId="7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89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0" xfId="0" applyNumberFormat="1" applyFont="1" applyFill="1" applyBorder="1" applyAlignment="1">
      <alignment horizontal="center" vertical="center" wrapText="1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1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3" fontId="5" fillId="0" borderId="75" xfId="0" applyNumberFormat="1" applyFont="1" applyBorder="1" applyAlignment="1">
      <alignment horizontal="center"/>
    </xf>
    <xf numFmtId="3" fontId="5" fillId="0" borderId="73" xfId="0" applyNumberFormat="1" applyFont="1" applyBorder="1" applyAlignment="1">
      <alignment horizontal="center"/>
    </xf>
    <xf numFmtId="3" fontId="5" fillId="0" borderId="71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0" borderId="71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165" fontId="19" fillId="0" borderId="48" xfId="0" applyNumberFormat="1" applyFont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3" fontId="19" fillId="0" borderId="58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 wrapText="1"/>
    </xf>
    <xf numFmtId="3" fontId="19" fillId="0" borderId="57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4" xfId="0" applyNumberFormat="1" applyFont="1" applyFill="1" applyBorder="1" applyAlignment="1" applyProtection="1">
      <alignment horizontal="center" vertical="center"/>
    </xf>
    <xf numFmtId="0" fontId="39" fillId="8" borderId="95" xfId="0" applyNumberFormat="1" applyFont="1" applyFill="1" applyBorder="1" applyAlignment="1" applyProtection="1">
      <alignment horizontal="center" vertical="center"/>
    </xf>
    <xf numFmtId="0" fontId="39" fillId="8" borderId="96" xfId="0" applyNumberFormat="1" applyFont="1" applyFill="1" applyBorder="1" applyAlignment="1" applyProtection="1">
      <alignment horizontal="center" vertical="center"/>
    </xf>
    <xf numFmtId="0" fontId="37" fillId="9" borderId="100" xfId="0" applyNumberFormat="1" applyFont="1" applyFill="1" applyBorder="1" applyAlignment="1" applyProtection="1">
      <alignment horizontal="center" vertical="center"/>
    </xf>
    <xf numFmtId="0" fontId="37" fillId="9" borderId="103" xfId="0" applyNumberFormat="1" applyFont="1" applyFill="1" applyBorder="1" applyAlignment="1" applyProtection="1">
      <alignment horizontal="center" vertical="center"/>
    </xf>
    <xf numFmtId="0" fontId="37" fillId="9" borderId="105" xfId="0" applyNumberFormat="1" applyFont="1" applyFill="1" applyBorder="1" applyAlignment="1" applyProtection="1">
      <alignment horizontal="center" vertical="center"/>
    </xf>
    <xf numFmtId="0" fontId="37" fillId="9" borderId="101" xfId="0" applyNumberFormat="1" applyFont="1" applyFill="1" applyBorder="1" applyAlignment="1" applyProtection="1">
      <alignment horizontal="left" vertical="center" wrapText="1"/>
    </xf>
    <xf numFmtId="0" fontId="37" fillId="9" borderId="104" xfId="0" applyNumberFormat="1" applyFont="1" applyFill="1" applyBorder="1" applyAlignment="1" applyProtection="1">
      <alignment horizontal="left" vertical="center" wrapText="1"/>
    </xf>
    <xf numFmtId="0" fontId="37" fillId="9" borderId="106" xfId="0" applyNumberFormat="1" applyFont="1" applyFill="1" applyBorder="1" applyAlignment="1" applyProtection="1">
      <alignment horizontal="left" vertical="center" wrapText="1"/>
    </xf>
    <xf numFmtId="164" fontId="37" fillId="9" borderId="101" xfId="0" applyNumberFormat="1" applyFont="1" applyFill="1" applyBorder="1" applyAlignment="1" applyProtection="1">
      <alignment horizontal="center" vertical="center"/>
    </xf>
    <xf numFmtId="164" fontId="37" fillId="9" borderId="104" xfId="0" applyNumberFormat="1" applyFont="1" applyFill="1" applyBorder="1" applyAlignment="1" applyProtection="1">
      <alignment horizontal="center" vertical="center"/>
    </xf>
    <xf numFmtId="164" fontId="37" fillId="9" borderId="106" xfId="0" applyNumberFormat="1" applyFont="1" applyFill="1" applyBorder="1" applyAlignment="1" applyProtection="1">
      <alignment horizontal="center" vertical="center"/>
    </xf>
    <xf numFmtId="0" fontId="37" fillId="9" borderId="118" xfId="0" applyNumberFormat="1" applyFont="1" applyFill="1" applyBorder="1" applyAlignment="1" applyProtection="1">
      <alignment horizontal="center" vertical="center"/>
    </xf>
    <xf numFmtId="0" fontId="37" fillId="9" borderId="119" xfId="0" applyNumberFormat="1" applyFont="1" applyFill="1" applyBorder="1" applyAlignment="1" applyProtection="1">
      <alignment horizontal="center" vertical="center"/>
    </xf>
    <xf numFmtId="0" fontId="37" fillId="9" borderId="120" xfId="0" applyNumberFormat="1" applyFont="1" applyFill="1" applyBorder="1" applyAlignment="1" applyProtection="1">
      <alignment horizontal="center" vertical="center"/>
    </xf>
    <xf numFmtId="0" fontId="42" fillId="0" borderId="101" xfId="0" applyFont="1" applyBorder="1" applyAlignment="1">
      <alignment horizontal="left" vertical="center" wrapText="1"/>
    </xf>
    <xf numFmtId="0" fontId="42" fillId="0" borderId="104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 wrapText="1"/>
    </xf>
    <xf numFmtId="4" fontId="37" fillId="9" borderId="108" xfId="0" applyNumberFormat="1" applyFont="1" applyFill="1" applyBorder="1" applyAlignment="1" applyProtection="1">
      <alignment horizontal="center" vertical="center"/>
    </xf>
    <xf numFmtId="4" fontId="37" fillId="9" borderId="109" xfId="0" applyNumberFormat="1" applyFont="1" applyFill="1" applyBorder="1" applyAlignment="1" applyProtection="1">
      <alignment horizontal="center" vertical="center"/>
    </xf>
    <xf numFmtId="4" fontId="37" fillId="9" borderId="110" xfId="0" applyNumberFormat="1" applyFont="1" applyFill="1" applyBorder="1" applyAlignment="1" applyProtection="1">
      <alignment horizontal="center" vertical="center"/>
    </xf>
    <xf numFmtId="4" fontId="37" fillId="9" borderId="101" xfId="0" applyNumberFormat="1" applyFont="1" applyFill="1" applyBorder="1" applyAlignment="1" applyProtection="1">
      <alignment horizontal="center" vertical="center"/>
    </xf>
    <xf numFmtId="4" fontId="37" fillId="9" borderId="104" xfId="0" applyNumberFormat="1" applyFont="1" applyFill="1" applyBorder="1" applyAlignment="1" applyProtection="1">
      <alignment horizontal="center" vertical="center"/>
    </xf>
    <xf numFmtId="4" fontId="37" fillId="9" borderId="106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Alignment="1" applyProtection="1">
      <alignment horizontal="center"/>
    </xf>
    <xf numFmtId="0" fontId="35" fillId="8" borderId="93" xfId="0" applyNumberFormat="1" applyFont="1" applyFill="1" applyBorder="1" applyAlignment="1" applyProtection="1">
      <alignment horizontal="center" vertical="center" wrapText="1"/>
    </xf>
    <xf numFmtId="0" fontId="35" fillId="8" borderId="97" xfId="0" applyNumberFormat="1" applyFont="1" applyFill="1" applyBorder="1" applyAlignment="1" applyProtection="1">
      <alignment horizontal="center" vertical="center" wrapText="1"/>
    </xf>
    <xf numFmtId="0" fontId="35" fillId="8" borderId="93" xfId="0" applyNumberFormat="1" applyFont="1" applyFill="1" applyBorder="1" applyAlignment="1" applyProtection="1">
      <alignment horizontal="left" vertical="center" wrapText="1"/>
    </xf>
    <xf numFmtId="0" fontId="35" fillId="8" borderId="97" xfId="0" applyNumberFormat="1" applyFont="1" applyFill="1" applyBorder="1" applyAlignment="1" applyProtection="1">
      <alignment horizontal="left" vertical="center" wrapText="1"/>
    </xf>
    <xf numFmtId="0" fontId="35" fillId="8" borderId="94" xfId="0" applyNumberFormat="1" applyFont="1" applyFill="1" applyBorder="1" applyAlignment="1" applyProtection="1">
      <alignment horizontal="center" vertical="center"/>
    </xf>
    <xf numFmtId="0" fontId="35" fillId="8" borderId="95" xfId="0" applyNumberFormat="1" applyFont="1" applyFill="1" applyBorder="1" applyAlignment="1" applyProtection="1">
      <alignment vertical="center"/>
    </xf>
    <xf numFmtId="0" fontId="35" fillId="8" borderId="96" xfId="0" applyNumberFormat="1" applyFont="1" applyFill="1" applyBorder="1" applyAlignment="1" applyProtection="1">
      <alignment vertical="center"/>
    </xf>
    <xf numFmtId="164" fontId="37" fillId="9" borderId="127" xfId="0" applyNumberFormat="1" applyFont="1" applyFill="1" applyBorder="1" applyAlignment="1" applyProtection="1">
      <alignment horizontal="center" vertical="center"/>
    </xf>
    <xf numFmtId="4" fontId="37" fillId="9" borderId="127" xfId="0" applyNumberFormat="1" applyFont="1" applyFill="1" applyBorder="1" applyAlignment="1" applyProtection="1">
      <alignment horizontal="center" vertical="center"/>
    </xf>
    <xf numFmtId="4" fontId="37" fillId="9" borderId="123" xfId="0" applyNumberFormat="1" applyFont="1" applyFill="1" applyBorder="1" applyAlignment="1" applyProtection="1">
      <alignment horizontal="center" vertical="center"/>
    </xf>
    <xf numFmtId="4" fontId="37" fillId="9" borderId="126" xfId="0" applyNumberFormat="1" applyFont="1" applyFill="1" applyBorder="1" applyAlignment="1" applyProtection="1">
      <alignment horizontal="center" vertical="center"/>
    </xf>
    <xf numFmtId="0" fontId="37" fillId="9" borderId="121" xfId="0" applyNumberFormat="1" applyFont="1" applyFill="1" applyBorder="1" applyAlignment="1" applyProtection="1">
      <alignment horizontal="center" vertical="center"/>
    </xf>
    <xf numFmtId="164" fontId="37" fillId="9" borderId="122" xfId="0" applyNumberFormat="1" applyFont="1" applyFill="1" applyBorder="1" applyAlignment="1" applyProtection="1">
      <alignment horizontal="center" vertical="center"/>
    </xf>
    <xf numFmtId="4" fontId="37" fillId="9" borderId="122" xfId="0" applyNumberFormat="1" applyFont="1" applyFill="1" applyBorder="1" applyAlignment="1" applyProtection="1">
      <alignment horizontal="center" vertical="center"/>
    </xf>
    <xf numFmtId="0" fontId="37" fillId="9" borderId="128" xfId="0" applyNumberFormat="1" applyFont="1" applyFill="1" applyBorder="1" applyAlignment="1" applyProtection="1">
      <alignment horizontal="center"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K148"/>
  <sheetViews>
    <sheetView showGridLines="0" workbookViewId="0">
      <selection activeCell="A25" sqref="A25:XFD25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412" customWidth="1"/>
    <col min="7" max="8" width="18.28515625" style="412" customWidth="1"/>
    <col min="9" max="9" width="16.5703125" style="188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01"/>
      <c r="H1" s="301"/>
      <c r="I1" s="200" t="s">
        <v>667</v>
      </c>
      <c r="J1" s="302"/>
      <c r="K1" s="302"/>
    </row>
    <row r="2" spans="1:11" ht="20.25" customHeight="1" x14ac:dyDescent="0.25">
      <c r="B2" s="515" t="s">
        <v>575</v>
      </c>
      <c r="C2" s="515"/>
      <c r="D2" s="515"/>
      <c r="E2" s="515"/>
      <c r="F2" s="515"/>
      <c r="G2" s="515"/>
      <c r="H2" s="515"/>
      <c r="I2" s="515"/>
    </row>
    <row r="3" spans="1:11" ht="19.5" customHeight="1" x14ac:dyDescent="0.25">
      <c r="B3" s="515" t="s">
        <v>784</v>
      </c>
      <c r="C3" s="515"/>
      <c r="D3" s="515"/>
      <c r="E3" s="515"/>
      <c r="F3" s="515"/>
      <c r="G3" s="515"/>
      <c r="H3" s="515"/>
      <c r="I3" s="515"/>
    </row>
    <row r="4" spans="1:11" ht="12" customHeight="1" x14ac:dyDescent="0.25">
      <c r="B4" s="303"/>
      <c r="C4" s="303"/>
      <c r="D4" s="303"/>
      <c r="E4" s="413"/>
      <c r="F4" s="413"/>
      <c r="G4" s="414"/>
      <c r="H4" s="414"/>
      <c r="I4" s="189"/>
    </row>
    <row r="5" spans="1:11" ht="12" customHeight="1" thickBot="1" x14ac:dyDescent="0.3">
      <c r="B5" s="150"/>
      <c r="C5" s="150"/>
      <c r="D5" s="150"/>
      <c r="E5" s="413"/>
      <c r="F5" s="413"/>
      <c r="G5" s="414"/>
      <c r="H5" s="414"/>
      <c r="I5" s="189" t="s">
        <v>128</v>
      </c>
    </row>
    <row r="6" spans="1:11" ht="36" customHeight="1" x14ac:dyDescent="0.25">
      <c r="B6" s="516" t="s">
        <v>60</v>
      </c>
      <c r="C6" s="530" t="s">
        <v>61</v>
      </c>
      <c r="D6" s="528" t="s">
        <v>84</v>
      </c>
      <c r="E6" s="518" t="s">
        <v>785</v>
      </c>
      <c r="F6" s="520" t="s">
        <v>786</v>
      </c>
      <c r="G6" s="534" t="s">
        <v>787</v>
      </c>
      <c r="H6" s="535"/>
      <c r="I6" s="532" t="s">
        <v>788</v>
      </c>
    </row>
    <row r="7" spans="1:11" ht="24.75" customHeight="1" x14ac:dyDescent="0.25">
      <c r="A7" s="16"/>
      <c r="B7" s="517"/>
      <c r="C7" s="531"/>
      <c r="D7" s="529"/>
      <c r="E7" s="519"/>
      <c r="F7" s="521"/>
      <c r="G7" s="265" t="s">
        <v>67</v>
      </c>
      <c r="H7" s="411" t="s">
        <v>46</v>
      </c>
      <c r="I7" s="533"/>
    </row>
    <row r="8" spans="1:11" ht="16.5" customHeight="1" thickBot="1" x14ac:dyDescent="0.3">
      <c r="A8" s="83"/>
      <c r="B8" s="304">
        <v>1</v>
      </c>
      <c r="C8" s="219">
        <v>2</v>
      </c>
      <c r="D8" s="305">
        <v>3</v>
      </c>
      <c r="E8" s="218">
        <v>4</v>
      </c>
      <c r="F8" s="305">
        <v>5</v>
      </c>
      <c r="G8" s="198">
        <v>6</v>
      </c>
      <c r="H8" s="337">
        <v>7</v>
      </c>
      <c r="I8" s="199">
        <v>8</v>
      </c>
    </row>
    <row r="9" spans="1:11" ht="20.100000000000001" customHeight="1" x14ac:dyDescent="0.25">
      <c r="A9" s="83"/>
      <c r="B9" s="507"/>
      <c r="C9" s="329" t="s">
        <v>576</v>
      </c>
      <c r="D9" s="509">
        <v>1001</v>
      </c>
      <c r="E9" s="511">
        <f>+E11+E14+E17+E18+E19+E20+E21</f>
        <v>347298</v>
      </c>
      <c r="F9" s="513">
        <f t="shared" ref="F9:H9" si="0">+F11+F14+F17+F18+F19+F20+F21</f>
        <v>378554</v>
      </c>
      <c r="G9" s="522">
        <f t="shared" si="0"/>
        <v>95669</v>
      </c>
      <c r="H9" s="524">
        <f t="shared" si="0"/>
        <v>81858</v>
      </c>
      <c r="I9" s="526">
        <f>IFERROR(H9/G9,"  ")</f>
        <v>0.85563766737396652</v>
      </c>
    </row>
    <row r="10" spans="1:11" ht="13.5" customHeight="1" x14ac:dyDescent="0.25">
      <c r="A10" s="83"/>
      <c r="B10" s="508"/>
      <c r="C10" s="330" t="s">
        <v>577</v>
      </c>
      <c r="D10" s="510"/>
      <c r="E10" s="512"/>
      <c r="F10" s="514"/>
      <c r="G10" s="523"/>
      <c r="H10" s="525"/>
      <c r="I10" s="527" t="str">
        <f>IFERROR(H10/G10,"  ")</f>
        <v xml:space="preserve">  </v>
      </c>
    </row>
    <row r="11" spans="1:11" ht="20.100000000000001" customHeight="1" x14ac:dyDescent="0.25">
      <c r="A11" s="83"/>
      <c r="B11" s="306">
        <v>60</v>
      </c>
      <c r="C11" s="209" t="s">
        <v>578</v>
      </c>
      <c r="D11" s="307">
        <v>1002</v>
      </c>
      <c r="E11" s="415">
        <f>+E12+E13</f>
        <v>2449</v>
      </c>
      <c r="F11" s="422">
        <f t="shared" ref="F11:H11" si="1">+F12+F13</f>
        <v>2600</v>
      </c>
      <c r="G11" s="427">
        <f t="shared" si="1"/>
        <v>650</v>
      </c>
      <c r="H11" s="428">
        <f t="shared" si="1"/>
        <v>636</v>
      </c>
      <c r="I11" s="210">
        <f>+H11/G11</f>
        <v>0.97846153846153849</v>
      </c>
    </row>
    <row r="12" spans="1:11" ht="20.100000000000001" customHeight="1" x14ac:dyDescent="0.25">
      <c r="A12" s="83"/>
      <c r="B12" s="306" t="s">
        <v>579</v>
      </c>
      <c r="C12" s="209" t="s">
        <v>580</v>
      </c>
      <c r="D12" s="307">
        <v>1003</v>
      </c>
      <c r="E12" s="415">
        <v>2449</v>
      </c>
      <c r="F12" s="423">
        <v>2600</v>
      </c>
      <c r="G12" s="427">
        <v>650</v>
      </c>
      <c r="H12" s="416">
        <v>636</v>
      </c>
      <c r="I12" s="210">
        <f t="shared" ref="I12:I21" si="2">+H12/G12</f>
        <v>0.97846153846153849</v>
      </c>
    </row>
    <row r="13" spans="1:11" ht="20.100000000000001" customHeight="1" x14ac:dyDescent="0.25">
      <c r="A13" s="83"/>
      <c r="B13" s="306" t="s">
        <v>581</v>
      </c>
      <c r="C13" s="209" t="s">
        <v>582</v>
      </c>
      <c r="D13" s="307">
        <v>1004</v>
      </c>
      <c r="E13" s="415"/>
      <c r="F13" s="423"/>
      <c r="G13" s="427"/>
      <c r="H13" s="416"/>
      <c r="I13" s="210"/>
    </row>
    <row r="14" spans="1:11" ht="20.100000000000001" customHeight="1" x14ac:dyDescent="0.25">
      <c r="A14" s="83"/>
      <c r="B14" s="306">
        <v>61</v>
      </c>
      <c r="C14" s="209" t="s">
        <v>583</v>
      </c>
      <c r="D14" s="307">
        <v>1005</v>
      </c>
      <c r="E14" s="415">
        <f>+E15+E16</f>
        <v>344849</v>
      </c>
      <c r="F14" s="422">
        <f t="shared" ref="F14:H14" si="3">+F15+F16</f>
        <v>368076</v>
      </c>
      <c r="G14" s="427">
        <f t="shared" si="3"/>
        <v>95019</v>
      </c>
      <c r="H14" s="428">
        <f t="shared" si="3"/>
        <v>80895</v>
      </c>
      <c r="I14" s="210">
        <f t="shared" si="2"/>
        <v>0.85135604458055758</v>
      </c>
    </row>
    <row r="15" spans="1:11" ht="20.100000000000001" customHeight="1" x14ac:dyDescent="0.25">
      <c r="A15" s="83"/>
      <c r="B15" s="306" t="s">
        <v>584</v>
      </c>
      <c r="C15" s="209" t="s">
        <v>585</v>
      </c>
      <c r="D15" s="307">
        <v>1006</v>
      </c>
      <c r="E15" s="415">
        <v>344849</v>
      </c>
      <c r="F15" s="423">
        <v>368076</v>
      </c>
      <c r="G15" s="427">
        <v>95019</v>
      </c>
      <c r="H15" s="416">
        <v>80895</v>
      </c>
      <c r="I15" s="210">
        <f t="shared" si="2"/>
        <v>0.85135604458055758</v>
      </c>
    </row>
    <row r="16" spans="1:11" ht="20.100000000000001" customHeight="1" x14ac:dyDescent="0.25">
      <c r="A16" s="83"/>
      <c r="B16" s="306" t="s">
        <v>586</v>
      </c>
      <c r="C16" s="209" t="s">
        <v>587</v>
      </c>
      <c r="D16" s="307">
        <v>1007</v>
      </c>
      <c r="E16" s="415"/>
      <c r="F16" s="423"/>
      <c r="G16" s="427"/>
      <c r="H16" s="416"/>
      <c r="I16" s="210"/>
    </row>
    <row r="17" spans="1:9" ht="20.100000000000001" customHeight="1" x14ac:dyDescent="0.25">
      <c r="A17" s="83"/>
      <c r="B17" s="306">
        <v>62</v>
      </c>
      <c r="C17" s="209" t="s">
        <v>588</v>
      </c>
      <c r="D17" s="307">
        <v>1008</v>
      </c>
      <c r="E17" s="415"/>
      <c r="F17" s="423"/>
      <c r="G17" s="427"/>
      <c r="H17" s="416"/>
      <c r="I17" s="210"/>
    </row>
    <row r="18" spans="1:9" ht="20.100000000000001" customHeight="1" x14ac:dyDescent="0.25">
      <c r="A18" s="83"/>
      <c r="B18" s="306">
        <v>630</v>
      </c>
      <c r="C18" s="209" t="s">
        <v>589</v>
      </c>
      <c r="D18" s="307">
        <v>1009</v>
      </c>
      <c r="E18" s="415"/>
      <c r="F18" s="423"/>
      <c r="G18" s="427"/>
      <c r="H18" s="416"/>
      <c r="I18" s="210"/>
    </row>
    <row r="19" spans="1:9" ht="20.100000000000001" customHeight="1" x14ac:dyDescent="0.25">
      <c r="A19" s="83"/>
      <c r="B19" s="306">
        <v>631</v>
      </c>
      <c r="C19" s="209" t="s">
        <v>590</v>
      </c>
      <c r="D19" s="307">
        <v>1010</v>
      </c>
      <c r="E19" s="415"/>
      <c r="F19" s="423"/>
      <c r="G19" s="427"/>
      <c r="H19" s="416"/>
      <c r="I19" s="210"/>
    </row>
    <row r="20" spans="1:9" ht="20.100000000000001" customHeight="1" x14ac:dyDescent="0.25">
      <c r="A20" s="83"/>
      <c r="B20" s="306" t="s">
        <v>591</v>
      </c>
      <c r="C20" s="209" t="s">
        <v>592</v>
      </c>
      <c r="D20" s="307">
        <v>1011</v>
      </c>
      <c r="E20" s="415"/>
      <c r="F20" s="423">
        <v>7878</v>
      </c>
      <c r="G20" s="427"/>
      <c r="H20" s="416"/>
      <c r="I20" s="210" t="e">
        <f t="shared" si="2"/>
        <v>#DIV/0!</v>
      </c>
    </row>
    <row r="21" spans="1:9" ht="25.5" customHeight="1" x14ac:dyDescent="0.25">
      <c r="A21" s="83"/>
      <c r="B21" s="306" t="s">
        <v>593</v>
      </c>
      <c r="C21" s="209" t="s">
        <v>594</v>
      </c>
      <c r="D21" s="307">
        <v>1012</v>
      </c>
      <c r="E21" s="415"/>
      <c r="F21" s="423"/>
      <c r="G21" s="427"/>
      <c r="H21" s="416">
        <v>327</v>
      </c>
      <c r="I21" s="210" t="e">
        <f t="shared" si="2"/>
        <v>#DIV/0!</v>
      </c>
    </row>
    <row r="22" spans="1:9" ht="20.100000000000001" customHeight="1" x14ac:dyDescent="0.25">
      <c r="A22" s="83"/>
      <c r="B22" s="331"/>
      <c r="C22" s="332" t="s">
        <v>595</v>
      </c>
      <c r="D22" s="333">
        <v>1013</v>
      </c>
      <c r="E22" s="417">
        <f>+E23+E24+E25+E29+E30+E31+E32+E33</f>
        <v>331963</v>
      </c>
      <c r="F22" s="424">
        <f t="shared" ref="F22:H22" si="4">+F23+F24+F25+F29+F30+F31+F32+F33</f>
        <v>357957</v>
      </c>
      <c r="G22" s="429">
        <f t="shared" si="4"/>
        <v>89994</v>
      </c>
      <c r="H22" s="430">
        <f t="shared" si="4"/>
        <v>88374</v>
      </c>
      <c r="I22" s="334">
        <f>+H22/G22</f>
        <v>0.98199879991999461</v>
      </c>
    </row>
    <row r="23" spans="1:9" ht="20.100000000000001" customHeight="1" x14ac:dyDescent="0.25">
      <c r="A23" s="83"/>
      <c r="B23" s="306">
        <v>50</v>
      </c>
      <c r="C23" s="209" t="s">
        <v>596</v>
      </c>
      <c r="D23" s="307">
        <v>1014</v>
      </c>
      <c r="E23" s="415">
        <v>1916</v>
      </c>
      <c r="F23" s="423">
        <v>2080</v>
      </c>
      <c r="G23" s="427">
        <v>520</v>
      </c>
      <c r="H23" s="416">
        <v>636</v>
      </c>
      <c r="I23" s="210">
        <f t="shared" ref="I23:I29" si="5">+H23/G23</f>
        <v>1.2230769230769232</v>
      </c>
    </row>
    <row r="24" spans="1:9" ht="20.100000000000001" customHeight="1" x14ac:dyDescent="0.25">
      <c r="A24" s="83"/>
      <c r="B24" s="306">
        <v>51</v>
      </c>
      <c r="C24" s="209" t="s">
        <v>597</v>
      </c>
      <c r="D24" s="307">
        <v>1015</v>
      </c>
      <c r="E24" s="415">
        <v>51116</v>
      </c>
      <c r="F24" s="423">
        <v>53750</v>
      </c>
      <c r="G24" s="427">
        <v>13437</v>
      </c>
      <c r="H24" s="416">
        <v>12582</v>
      </c>
      <c r="I24" s="210">
        <f t="shared" si="5"/>
        <v>0.93636972538513064</v>
      </c>
    </row>
    <row r="25" spans="1:9" ht="25.5" customHeight="1" x14ac:dyDescent="0.25">
      <c r="A25" s="83"/>
      <c r="B25" s="306">
        <v>52</v>
      </c>
      <c r="C25" s="209" t="s">
        <v>598</v>
      </c>
      <c r="D25" s="307">
        <v>1016</v>
      </c>
      <c r="E25" s="415">
        <f>+E26+E27+E28</f>
        <v>227533</v>
      </c>
      <c r="F25" s="415">
        <f>+F26+F27+F28</f>
        <v>252377</v>
      </c>
      <c r="G25" s="427">
        <f>+G26+G27+G28</f>
        <v>64225</v>
      </c>
      <c r="H25" s="416">
        <f>+H26+H27+H28</f>
        <v>63190</v>
      </c>
      <c r="I25" s="210">
        <f t="shared" si="5"/>
        <v>0.98388478007006619</v>
      </c>
    </row>
    <row r="26" spans="1:9" ht="20.100000000000001" customHeight="1" x14ac:dyDescent="0.25">
      <c r="A26" s="83"/>
      <c r="B26" s="306">
        <v>520</v>
      </c>
      <c r="C26" s="209" t="s">
        <v>599</v>
      </c>
      <c r="D26" s="307">
        <v>1017</v>
      </c>
      <c r="E26" s="415">
        <v>175853</v>
      </c>
      <c r="F26" s="423">
        <v>204879</v>
      </c>
      <c r="G26" s="427">
        <v>51220</v>
      </c>
      <c r="H26" s="416">
        <v>50334</v>
      </c>
      <c r="I26" s="210">
        <f t="shared" si="5"/>
        <v>0.9827020695041</v>
      </c>
    </row>
    <row r="27" spans="1:9" ht="20.100000000000001" customHeight="1" x14ac:dyDescent="0.25">
      <c r="A27" s="83"/>
      <c r="B27" s="306">
        <v>521</v>
      </c>
      <c r="C27" s="209" t="s">
        <v>600</v>
      </c>
      <c r="D27" s="307">
        <v>1018</v>
      </c>
      <c r="E27" s="415">
        <v>29280</v>
      </c>
      <c r="F27" s="423">
        <v>33087</v>
      </c>
      <c r="G27" s="427">
        <v>8271</v>
      </c>
      <c r="H27" s="416">
        <v>8129</v>
      </c>
      <c r="I27" s="210">
        <f t="shared" si="5"/>
        <v>0.98283158022004591</v>
      </c>
    </row>
    <row r="28" spans="1:9" ht="20.100000000000001" customHeight="1" x14ac:dyDescent="0.25">
      <c r="A28" s="83"/>
      <c r="B28" s="306" t="s">
        <v>601</v>
      </c>
      <c r="C28" s="209" t="s">
        <v>602</v>
      </c>
      <c r="D28" s="307">
        <v>1019</v>
      </c>
      <c r="E28" s="415">
        <v>22400</v>
      </c>
      <c r="F28" s="423">
        <v>14411</v>
      </c>
      <c r="G28" s="427">
        <v>4734</v>
      </c>
      <c r="H28" s="416">
        <v>4727</v>
      </c>
      <c r="I28" s="210">
        <f t="shared" si="5"/>
        <v>0.99852133502323615</v>
      </c>
    </row>
    <row r="29" spans="1:9" ht="20.100000000000001" customHeight="1" x14ac:dyDescent="0.25">
      <c r="A29" s="83"/>
      <c r="B29" s="306">
        <v>540</v>
      </c>
      <c r="C29" s="209" t="s">
        <v>603</v>
      </c>
      <c r="D29" s="307">
        <v>1020</v>
      </c>
      <c r="E29" s="415">
        <v>21585</v>
      </c>
      <c r="F29" s="423">
        <v>22000</v>
      </c>
      <c r="G29" s="427">
        <v>5500</v>
      </c>
      <c r="H29" s="416">
        <v>6725</v>
      </c>
      <c r="I29" s="210">
        <f t="shared" si="5"/>
        <v>1.2227272727272727</v>
      </c>
    </row>
    <row r="30" spans="1:9" ht="25.5" customHeight="1" x14ac:dyDescent="0.25">
      <c r="A30" s="83"/>
      <c r="B30" s="306" t="s">
        <v>604</v>
      </c>
      <c r="C30" s="209" t="s">
        <v>605</v>
      </c>
      <c r="D30" s="307">
        <v>1021</v>
      </c>
      <c r="E30" s="415"/>
      <c r="F30" s="423"/>
      <c r="G30" s="427"/>
      <c r="H30" s="416"/>
      <c r="I30" s="210" t="str">
        <f t="shared" ref="I30:I74" si="6">IFERROR(H30/G30,"  ")</f>
        <v xml:space="preserve">  </v>
      </c>
    </row>
    <row r="31" spans="1:9" ht="20.100000000000001" customHeight="1" x14ac:dyDescent="0.25">
      <c r="A31" s="83"/>
      <c r="B31" s="306">
        <v>53</v>
      </c>
      <c r="C31" s="209" t="s">
        <v>606</v>
      </c>
      <c r="D31" s="307">
        <v>1022</v>
      </c>
      <c r="E31" s="415">
        <v>18898</v>
      </c>
      <c r="F31" s="423">
        <v>16340</v>
      </c>
      <c r="G31" s="427">
        <v>4085</v>
      </c>
      <c r="H31" s="416">
        <v>3584</v>
      </c>
      <c r="I31" s="210">
        <f t="shared" ref="I31:I33" si="7">+H31/G31</f>
        <v>0.87735618115055081</v>
      </c>
    </row>
    <row r="32" spans="1:9" ht="20.100000000000001" customHeight="1" x14ac:dyDescent="0.25">
      <c r="A32" s="83"/>
      <c r="B32" s="306" t="s">
        <v>607</v>
      </c>
      <c r="C32" s="209" t="s">
        <v>608</v>
      </c>
      <c r="D32" s="307">
        <v>1023</v>
      </c>
      <c r="E32" s="415">
        <v>2716</v>
      </c>
      <c r="F32" s="423">
        <v>2500</v>
      </c>
      <c r="G32" s="427"/>
      <c r="H32" s="416"/>
      <c r="I32" s="210" t="e">
        <f t="shared" si="7"/>
        <v>#DIV/0!</v>
      </c>
    </row>
    <row r="33" spans="1:9" ht="20.100000000000001" customHeight="1" x14ac:dyDescent="0.25">
      <c r="A33" s="83"/>
      <c r="B33" s="306">
        <v>55</v>
      </c>
      <c r="C33" s="209" t="s">
        <v>609</v>
      </c>
      <c r="D33" s="307">
        <v>1024</v>
      </c>
      <c r="E33" s="415">
        <v>8199</v>
      </c>
      <c r="F33" s="423">
        <v>8910</v>
      </c>
      <c r="G33" s="427">
        <v>2227</v>
      </c>
      <c r="H33" s="416">
        <v>1657</v>
      </c>
      <c r="I33" s="210">
        <f t="shared" si="7"/>
        <v>0.74405029187247418</v>
      </c>
    </row>
    <row r="34" spans="1:9" ht="20.100000000000001" customHeight="1" x14ac:dyDescent="0.25">
      <c r="A34" s="83"/>
      <c r="B34" s="331"/>
      <c r="C34" s="332" t="s">
        <v>610</v>
      </c>
      <c r="D34" s="333">
        <v>1025</v>
      </c>
      <c r="E34" s="417">
        <f>+E9-E22</f>
        <v>15335</v>
      </c>
      <c r="F34" s="424">
        <f t="shared" ref="F34:H34" si="8">+F9-F22</f>
        <v>20597</v>
      </c>
      <c r="G34" s="429">
        <f t="shared" si="8"/>
        <v>5675</v>
      </c>
      <c r="H34" s="430">
        <f t="shared" si="8"/>
        <v>-6516</v>
      </c>
      <c r="I34" s="431">
        <f>+H34/G34</f>
        <v>-1.148193832599119</v>
      </c>
    </row>
    <row r="35" spans="1:9" ht="20.100000000000001" customHeight="1" x14ac:dyDescent="0.25">
      <c r="A35" s="83"/>
      <c r="B35" s="331"/>
      <c r="C35" s="332" t="s">
        <v>611</v>
      </c>
      <c r="D35" s="333">
        <v>1026</v>
      </c>
      <c r="E35" s="417"/>
      <c r="F35" s="424"/>
      <c r="G35" s="429"/>
      <c r="H35" s="430"/>
      <c r="I35" s="431"/>
    </row>
    <row r="36" spans="1:9" ht="20.100000000000001" customHeight="1" x14ac:dyDescent="0.25">
      <c r="A36" s="83"/>
      <c r="B36" s="508"/>
      <c r="C36" s="335" t="s">
        <v>612</v>
      </c>
      <c r="D36" s="510">
        <v>1027</v>
      </c>
      <c r="E36" s="538">
        <f>+E38+E39+E40+E41</f>
        <v>3938</v>
      </c>
      <c r="F36" s="536">
        <f>+F38+F39+F40+F41</f>
        <v>3958</v>
      </c>
      <c r="G36" s="546">
        <f>+G38+G39+G40+G41</f>
        <v>990</v>
      </c>
      <c r="H36" s="556">
        <f>+H38+H39+H40+H41</f>
        <v>948</v>
      </c>
      <c r="I36" s="558">
        <f t="shared" si="6"/>
        <v>0.95757575757575752</v>
      </c>
    </row>
    <row r="37" spans="1:9" ht="14.25" customHeight="1" x14ac:dyDescent="0.25">
      <c r="A37" s="83"/>
      <c r="B37" s="508"/>
      <c r="C37" s="330" t="s">
        <v>613</v>
      </c>
      <c r="D37" s="510"/>
      <c r="E37" s="512"/>
      <c r="F37" s="537"/>
      <c r="G37" s="523"/>
      <c r="H37" s="557"/>
      <c r="I37" s="559" t="str">
        <f t="shared" si="6"/>
        <v xml:space="preserve">  </v>
      </c>
    </row>
    <row r="38" spans="1:9" ht="24" customHeight="1" x14ac:dyDescent="0.25">
      <c r="A38" s="83"/>
      <c r="B38" s="306" t="s">
        <v>614</v>
      </c>
      <c r="C38" s="209" t="s">
        <v>615</v>
      </c>
      <c r="D38" s="307">
        <v>1028</v>
      </c>
      <c r="E38" s="415"/>
      <c r="F38" s="423"/>
      <c r="G38" s="427"/>
      <c r="H38" s="416"/>
      <c r="I38" s="210" t="str">
        <f t="shared" si="6"/>
        <v xml:space="preserve">  </v>
      </c>
    </row>
    <row r="39" spans="1:9" ht="20.100000000000001" customHeight="1" x14ac:dyDescent="0.25">
      <c r="A39" s="83"/>
      <c r="B39" s="306">
        <v>662</v>
      </c>
      <c r="C39" s="209" t="s">
        <v>616</v>
      </c>
      <c r="D39" s="307">
        <v>1029</v>
      </c>
      <c r="E39" s="415">
        <v>3938</v>
      </c>
      <c r="F39" s="423">
        <v>3958</v>
      </c>
      <c r="G39" s="427">
        <v>990</v>
      </c>
      <c r="H39" s="416">
        <v>948</v>
      </c>
      <c r="I39" s="210">
        <f t="shared" ref="I39:I40" si="9">+H39/G39</f>
        <v>0.95757575757575752</v>
      </c>
    </row>
    <row r="40" spans="1:9" ht="20.100000000000001" customHeight="1" x14ac:dyDescent="0.25">
      <c r="A40" s="83"/>
      <c r="B40" s="306" t="s">
        <v>126</v>
      </c>
      <c r="C40" s="209" t="s">
        <v>617</v>
      </c>
      <c r="D40" s="307">
        <v>1030</v>
      </c>
      <c r="E40" s="415"/>
      <c r="F40" s="423"/>
      <c r="G40" s="427"/>
      <c r="H40" s="416"/>
      <c r="I40" s="210" t="e">
        <f t="shared" si="9"/>
        <v>#DIV/0!</v>
      </c>
    </row>
    <row r="41" spans="1:9" ht="20.100000000000001" customHeight="1" x14ac:dyDescent="0.25">
      <c r="A41" s="83"/>
      <c r="B41" s="306" t="s">
        <v>618</v>
      </c>
      <c r="C41" s="209" t="s">
        <v>619</v>
      </c>
      <c r="D41" s="307">
        <v>1031</v>
      </c>
      <c r="E41" s="415"/>
      <c r="F41" s="423"/>
      <c r="G41" s="427"/>
      <c r="H41" s="416"/>
      <c r="I41" s="210" t="str">
        <f t="shared" si="6"/>
        <v xml:space="preserve">  </v>
      </c>
    </row>
    <row r="42" spans="1:9" ht="20.100000000000001" customHeight="1" x14ac:dyDescent="0.25">
      <c r="A42" s="83"/>
      <c r="B42" s="508"/>
      <c r="C42" s="335" t="s">
        <v>620</v>
      </c>
      <c r="D42" s="510">
        <v>1032</v>
      </c>
      <c r="E42" s="538">
        <f>+E44+E45+E46+E47</f>
        <v>90</v>
      </c>
      <c r="F42" s="539">
        <f t="shared" ref="F42:H42" si="10">+F44+F45+F46+F47</f>
        <v>100</v>
      </c>
      <c r="G42" s="546">
        <f t="shared" si="10"/>
        <v>25</v>
      </c>
      <c r="H42" s="547">
        <f t="shared" si="10"/>
        <v>11</v>
      </c>
      <c r="I42" s="526">
        <f t="shared" si="6"/>
        <v>0.44</v>
      </c>
    </row>
    <row r="43" spans="1:9" ht="20.100000000000001" customHeight="1" x14ac:dyDescent="0.25">
      <c r="A43" s="83"/>
      <c r="B43" s="508"/>
      <c r="C43" s="330" t="s">
        <v>621</v>
      </c>
      <c r="D43" s="510"/>
      <c r="E43" s="512"/>
      <c r="F43" s="514"/>
      <c r="G43" s="523"/>
      <c r="H43" s="525"/>
      <c r="I43" s="527" t="str">
        <f t="shared" si="6"/>
        <v xml:space="preserve">  </v>
      </c>
    </row>
    <row r="44" spans="1:9" ht="27.75" customHeight="1" x14ac:dyDescent="0.25">
      <c r="A44" s="83"/>
      <c r="B44" s="306" t="s">
        <v>622</v>
      </c>
      <c r="C44" s="209" t="s">
        <v>623</v>
      </c>
      <c r="D44" s="307">
        <v>1033</v>
      </c>
      <c r="E44" s="415"/>
      <c r="F44" s="423"/>
      <c r="G44" s="427"/>
      <c r="H44" s="416"/>
      <c r="I44" s="210" t="str">
        <f t="shared" si="6"/>
        <v xml:space="preserve">  </v>
      </c>
    </row>
    <row r="45" spans="1:9" ht="20.100000000000001" customHeight="1" x14ac:dyDescent="0.25">
      <c r="A45" s="83"/>
      <c r="B45" s="306">
        <v>562</v>
      </c>
      <c r="C45" s="209" t="s">
        <v>624</v>
      </c>
      <c r="D45" s="307">
        <v>1034</v>
      </c>
      <c r="E45" s="415">
        <v>87</v>
      </c>
      <c r="F45" s="423">
        <v>100</v>
      </c>
      <c r="G45" s="427">
        <v>25</v>
      </c>
      <c r="H45" s="416">
        <v>11</v>
      </c>
      <c r="I45" s="210">
        <f t="shared" ref="I45" si="11">+H45/G45</f>
        <v>0.44</v>
      </c>
    </row>
    <row r="46" spans="1:9" ht="20.100000000000001" customHeight="1" x14ac:dyDescent="0.25">
      <c r="A46" s="83"/>
      <c r="B46" s="306" t="s">
        <v>127</v>
      </c>
      <c r="C46" s="209" t="s">
        <v>625</v>
      </c>
      <c r="D46" s="307">
        <v>1035</v>
      </c>
      <c r="E46" s="415">
        <v>3</v>
      </c>
      <c r="F46" s="423"/>
      <c r="G46" s="427"/>
      <c r="H46" s="416"/>
      <c r="I46" s="210" t="str">
        <f t="shared" si="6"/>
        <v xml:space="preserve">  </v>
      </c>
    </row>
    <row r="47" spans="1:9" ht="20.100000000000001" customHeight="1" x14ac:dyDescent="0.25">
      <c r="A47" s="83"/>
      <c r="B47" s="306" t="s">
        <v>626</v>
      </c>
      <c r="C47" s="209" t="s">
        <v>627</v>
      </c>
      <c r="D47" s="307">
        <v>1036</v>
      </c>
      <c r="E47" s="415"/>
      <c r="F47" s="423"/>
      <c r="G47" s="427"/>
      <c r="H47" s="416"/>
      <c r="I47" s="210" t="str">
        <f t="shared" si="6"/>
        <v xml:space="preserve">  </v>
      </c>
    </row>
    <row r="48" spans="1:9" ht="20.100000000000001" customHeight="1" x14ac:dyDescent="0.25">
      <c r="A48" s="83"/>
      <c r="B48" s="306"/>
      <c r="C48" s="202" t="s">
        <v>628</v>
      </c>
      <c r="D48" s="307">
        <v>1037</v>
      </c>
      <c r="E48" s="415">
        <f>+E36-E42</f>
        <v>3848</v>
      </c>
      <c r="F48" s="423">
        <f>+F36-F42</f>
        <v>3858</v>
      </c>
      <c r="G48" s="427">
        <f>+G36-G42</f>
        <v>965</v>
      </c>
      <c r="H48" s="416">
        <f>+H36-H42</f>
        <v>937</v>
      </c>
      <c r="I48" s="210">
        <f t="shared" ref="I48" si="12">+H48/G48</f>
        <v>0.97098445595854921</v>
      </c>
    </row>
    <row r="49" spans="1:9" ht="20.100000000000001" customHeight="1" x14ac:dyDescent="0.25">
      <c r="A49" s="83"/>
      <c r="B49" s="306"/>
      <c r="C49" s="202" t="s">
        <v>629</v>
      </c>
      <c r="D49" s="307">
        <v>1038</v>
      </c>
      <c r="E49" s="415"/>
      <c r="F49" s="423"/>
      <c r="G49" s="427"/>
      <c r="H49" s="416"/>
      <c r="I49" s="210" t="str">
        <f t="shared" si="6"/>
        <v xml:space="preserve">  </v>
      </c>
    </row>
    <row r="50" spans="1:9" ht="34.5" customHeight="1" x14ac:dyDescent="0.25">
      <c r="A50" s="83"/>
      <c r="B50" s="306" t="s">
        <v>630</v>
      </c>
      <c r="C50" s="202" t="s">
        <v>631</v>
      </c>
      <c r="D50" s="307">
        <v>1039</v>
      </c>
      <c r="E50" s="415">
        <v>1508</v>
      </c>
      <c r="F50" s="423">
        <v>1595</v>
      </c>
      <c r="G50" s="427">
        <v>399</v>
      </c>
      <c r="H50" s="416"/>
      <c r="I50" s="210">
        <f t="shared" ref="I50:I51" si="13">+H50/G50</f>
        <v>0</v>
      </c>
    </row>
    <row r="51" spans="1:9" ht="35.25" customHeight="1" x14ac:dyDescent="0.25">
      <c r="A51" s="83"/>
      <c r="B51" s="306" t="s">
        <v>632</v>
      </c>
      <c r="C51" s="202" t="s">
        <v>633</v>
      </c>
      <c r="D51" s="307">
        <v>1040</v>
      </c>
      <c r="E51" s="415"/>
      <c r="F51" s="423"/>
      <c r="G51" s="427"/>
      <c r="H51" s="416"/>
      <c r="I51" s="210" t="e">
        <f t="shared" si="13"/>
        <v>#DIV/0!</v>
      </c>
    </row>
    <row r="52" spans="1:9" ht="20.100000000000001" customHeight="1" x14ac:dyDescent="0.25">
      <c r="A52" s="83"/>
      <c r="B52" s="331">
        <v>67</v>
      </c>
      <c r="C52" s="332" t="s">
        <v>634</v>
      </c>
      <c r="D52" s="333">
        <v>1041</v>
      </c>
      <c r="E52" s="417">
        <v>2629</v>
      </c>
      <c r="F52" s="425">
        <v>2520</v>
      </c>
      <c r="G52" s="429">
        <v>630</v>
      </c>
      <c r="H52" s="418">
        <v>807</v>
      </c>
      <c r="I52" s="334">
        <f t="shared" si="6"/>
        <v>1.2809523809523808</v>
      </c>
    </row>
    <row r="53" spans="1:9" ht="20.100000000000001" customHeight="1" x14ac:dyDescent="0.25">
      <c r="A53" s="83"/>
      <c r="B53" s="331">
        <v>57</v>
      </c>
      <c r="C53" s="332" t="s">
        <v>635</v>
      </c>
      <c r="D53" s="333">
        <v>1042</v>
      </c>
      <c r="E53" s="417">
        <v>27813</v>
      </c>
      <c r="F53" s="425">
        <v>28000</v>
      </c>
      <c r="G53" s="429">
        <v>7000</v>
      </c>
      <c r="H53" s="418">
        <v>7145</v>
      </c>
      <c r="I53" s="334">
        <f t="shared" si="6"/>
        <v>1.0207142857142857</v>
      </c>
    </row>
    <row r="54" spans="1:9" ht="20.100000000000001" customHeight="1" x14ac:dyDescent="0.25">
      <c r="A54" s="83"/>
      <c r="B54" s="508"/>
      <c r="C54" s="335" t="s">
        <v>636</v>
      </c>
      <c r="D54" s="510">
        <v>1043</v>
      </c>
      <c r="E54" s="538">
        <f>+E9+E36+E50+E52</f>
        <v>355373</v>
      </c>
      <c r="F54" s="539">
        <f t="shared" ref="F54:H54" si="14">+F9+F36+F50+F52</f>
        <v>386627</v>
      </c>
      <c r="G54" s="546">
        <f t="shared" si="14"/>
        <v>97688</v>
      </c>
      <c r="H54" s="547">
        <f t="shared" si="14"/>
        <v>83613</v>
      </c>
      <c r="I54" s="526">
        <f t="shared" si="6"/>
        <v>0.85591884366554749</v>
      </c>
    </row>
    <row r="55" spans="1:9" ht="12" customHeight="1" x14ac:dyDescent="0.25">
      <c r="A55" s="83"/>
      <c r="B55" s="508"/>
      <c r="C55" s="330" t="s">
        <v>637</v>
      </c>
      <c r="D55" s="510"/>
      <c r="E55" s="512"/>
      <c r="F55" s="514"/>
      <c r="G55" s="523"/>
      <c r="H55" s="525"/>
      <c r="I55" s="527" t="str">
        <f t="shared" si="6"/>
        <v xml:space="preserve">  </v>
      </c>
    </row>
    <row r="56" spans="1:9" ht="20.100000000000001" customHeight="1" x14ac:dyDescent="0.25">
      <c r="A56" s="83"/>
      <c r="B56" s="508"/>
      <c r="C56" s="335" t="s">
        <v>638</v>
      </c>
      <c r="D56" s="510">
        <v>1044</v>
      </c>
      <c r="E56" s="538">
        <f>+E22+E42+E51+E53</f>
        <v>359866</v>
      </c>
      <c r="F56" s="539">
        <f t="shared" ref="F56:H56" si="15">+F22+F42+F51+F53</f>
        <v>386057</v>
      </c>
      <c r="G56" s="546">
        <f t="shared" si="15"/>
        <v>97019</v>
      </c>
      <c r="H56" s="547">
        <f t="shared" si="15"/>
        <v>95530</v>
      </c>
      <c r="I56" s="526">
        <f t="shared" si="6"/>
        <v>0.98465249074923467</v>
      </c>
    </row>
    <row r="57" spans="1:9" ht="13.5" customHeight="1" x14ac:dyDescent="0.25">
      <c r="A57" s="83"/>
      <c r="B57" s="508"/>
      <c r="C57" s="330" t="s">
        <v>639</v>
      </c>
      <c r="D57" s="510"/>
      <c r="E57" s="512"/>
      <c r="F57" s="514"/>
      <c r="G57" s="523"/>
      <c r="H57" s="525"/>
      <c r="I57" s="527" t="str">
        <f t="shared" si="6"/>
        <v xml:space="preserve">  </v>
      </c>
    </row>
    <row r="58" spans="1:9" ht="20.100000000000001" customHeight="1" x14ac:dyDescent="0.25">
      <c r="A58" s="83"/>
      <c r="B58" s="306"/>
      <c r="C58" s="202" t="s">
        <v>640</v>
      </c>
      <c r="D58" s="307">
        <v>1045</v>
      </c>
      <c r="E58" s="415"/>
      <c r="F58" s="422">
        <f t="shared" ref="F58:G58" si="16">+F54-F56</f>
        <v>570</v>
      </c>
      <c r="G58" s="427">
        <f t="shared" si="16"/>
        <v>669</v>
      </c>
      <c r="H58" s="428"/>
      <c r="I58" s="210">
        <f t="shared" ref="I58" si="17">+H58/G58</f>
        <v>0</v>
      </c>
    </row>
    <row r="59" spans="1:9" ht="20.100000000000001" customHeight="1" x14ac:dyDescent="0.25">
      <c r="A59" s="83"/>
      <c r="B59" s="306"/>
      <c r="C59" s="202" t="s">
        <v>641</v>
      </c>
      <c r="D59" s="307">
        <v>1046</v>
      </c>
      <c r="E59" s="415">
        <f>+E56-E54</f>
        <v>4493</v>
      </c>
      <c r="F59" s="422"/>
      <c r="G59" s="427"/>
      <c r="H59" s="428">
        <f t="shared" ref="H59" si="18">+H56-H54</f>
        <v>11917</v>
      </c>
      <c r="I59" s="210" t="str">
        <f t="shared" si="6"/>
        <v xml:space="preserve">  </v>
      </c>
    </row>
    <row r="60" spans="1:9" ht="41.25" customHeight="1" x14ac:dyDescent="0.25">
      <c r="A60" s="83"/>
      <c r="B60" s="306" t="s">
        <v>92</v>
      </c>
      <c r="C60" s="202" t="s">
        <v>642</v>
      </c>
      <c r="D60" s="307">
        <v>1047</v>
      </c>
      <c r="E60" s="415"/>
      <c r="F60" s="423"/>
      <c r="G60" s="427"/>
      <c r="H60" s="416"/>
      <c r="I60" s="210" t="str">
        <f t="shared" si="6"/>
        <v xml:space="preserve">  </v>
      </c>
    </row>
    <row r="61" spans="1:9" ht="45" customHeight="1" x14ac:dyDescent="0.25">
      <c r="A61" s="83"/>
      <c r="B61" s="306" t="s">
        <v>643</v>
      </c>
      <c r="C61" s="202" t="s">
        <v>644</v>
      </c>
      <c r="D61" s="307">
        <v>1048</v>
      </c>
      <c r="E61" s="415"/>
      <c r="F61" s="423"/>
      <c r="G61" s="427"/>
      <c r="H61" s="416"/>
      <c r="I61" s="210" t="str">
        <f t="shared" si="6"/>
        <v xml:space="preserve">  </v>
      </c>
    </row>
    <row r="62" spans="1:9" ht="20.100000000000001" customHeight="1" x14ac:dyDescent="0.25">
      <c r="A62" s="83"/>
      <c r="B62" s="540"/>
      <c r="C62" s="205" t="s">
        <v>645</v>
      </c>
      <c r="D62" s="541">
        <v>1049</v>
      </c>
      <c r="E62" s="542"/>
      <c r="F62" s="544">
        <f t="shared" ref="F62:G62" si="19">+F58-F59+F60-F61</f>
        <v>570</v>
      </c>
      <c r="G62" s="552">
        <f t="shared" si="19"/>
        <v>669</v>
      </c>
      <c r="H62" s="554"/>
      <c r="I62" s="550">
        <f t="shared" si="6"/>
        <v>0</v>
      </c>
    </row>
    <row r="63" spans="1:9" ht="12.75" customHeight="1" x14ac:dyDescent="0.25">
      <c r="A63" s="83"/>
      <c r="B63" s="540"/>
      <c r="C63" s="206" t="s">
        <v>666</v>
      </c>
      <c r="D63" s="541"/>
      <c r="E63" s="543"/>
      <c r="F63" s="545"/>
      <c r="G63" s="553"/>
      <c r="H63" s="555"/>
      <c r="I63" s="551" t="str">
        <f t="shared" si="6"/>
        <v xml:space="preserve">  </v>
      </c>
    </row>
    <row r="64" spans="1:9" ht="20.100000000000001" customHeight="1" x14ac:dyDescent="0.25">
      <c r="A64" s="83"/>
      <c r="B64" s="540"/>
      <c r="C64" s="205" t="s">
        <v>646</v>
      </c>
      <c r="D64" s="541">
        <v>1050</v>
      </c>
      <c r="E64" s="542">
        <f>+E59-E58+E61-E60</f>
        <v>4493</v>
      </c>
      <c r="F64" s="544"/>
      <c r="G64" s="552"/>
      <c r="H64" s="554">
        <f t="shared" ref="H64" si="20">+H59-H58+H61-H60</f>
        <v>11917</v>
      </c>
      <c r="I64" s="548" t="str">
        <f t="shared" si="6"/>
        <v xml:space="preserve">  </v>
      </c>
    </row>
    <row r="65" spans="1:9" ht="14.25" customHeight="1" x14ac:dyDescent="0.25">
      <c r="A65" s="83"/>
      <c r="B65" s="540"/>
      <c r="C65" s="206" t="s">
        <v>647</v>
      </c>
      <c r="D65" s="541"/>
      <c r="E65" s="543"/>
      <c r="F65" s="545"/>
      <c r="G65" s="553"/>
      <c r="H65" s="555"/>
      <c r="I65" s="549" t="str">
        <f t="shared" si="6"/>
        <v xml:space="preserve">  </v>
      </c>
    </row>
    <row r="66" spans="1:9" ht="20.100000000000001" customHeight="1" x14ac:dyDescent="0.25">
      <c r="A66" s="83"/>
      <c r="B66" s="306"/>
      <c r="C66" s="202" t="s">
        <v>648</v>
      </c>
      <c r="D66" s="307"/>
      <c r="E66" s="415"/>
      <c r="F66" s="423"/>
      <c r="G66" s="427"/>
      <c r="H66" s="416"/>
      <c r="I66" s="210" t="str">
        <f t="shared" si="6"/>
        <v xml:space="preserve">  </v>
      </c>
    </row>
    <row r="67" spans="1:9" ht="20.100000000000001" customHeight="1" x14ac:dyDescent="0.25">
      <c r="A67" s="83"/>
      <c r="B67" s="306">
        <v>721</v>
      </c>
      <c r="C67" s="209" t="s">
        <v>649</v>
      </c>
      <c r="D67" s="307">
        <v>1051</v>
      </c>
      <c r="E67" s="415">
        <v>60</v>
      </c>
      <c r="F67" s="423">
        <v>85</v>
      </c>
      <c r="G67" s="427">
        <v>100</v>
      </c>
      <c r="H67" s="416"/>
      <c r="I67" s="210">
        <f t="shared" ref="I67" si="21">+H67/G67</f>
        <v>0</v>
      </c>
    </row>
    <row r="68" spans="1:9" ht="20.100000000000001" customHeight="1" x14ac:dyDescent="0.25">
      <c r="A68" s="83"/>
      <c r="B68" s="306" t="s">
        <v>650</v>
      </c>
      <c r="C68" s="209" t="s">
        <v>651</v>
      </c>
      <c r="D68" s="307">
        <v>1052</v>
      </c>
      <c r="E68" s="415"/>
      <c r="F68" s="423"/>
      <c r="G68" s="427"/>
      <c r="H68" s="416"/>
      <c r="I68" s="210" t="str">
        <f t="shared" si="6"/>
        <v xml:space="preserve">  </v>
      </c>
    </row>
    <row r="69" spans="1:9" ht="20.100000000000001" customHeight="1" x14ac:dyDescent="0.25">
      <c r="A69" s="83"/>
      <c r="B69" s="306" t="s">
        <v>652</v>
      </c>
      <c r="C69" s="209" t="s">
        <v>653</v>
      </c>
      <c r="D69" s="307">
        <v>1053</v>
      </c>
      <c r="E69" s="415">
        <v>665</v>
      </c>
      <c r="F69" s="423"/>
      <c r="G69" s="427"/>
      <c r="H69" s="416"/>
      <c r="I69" s="210" t="str">
        <f t="shared" si="6"/>
        <v xml:space="preserve">  </v>
      </c>
    </row>
    <row r="70" spans="1:9" ht="20.100000000000001" customHeight="1" x14ac:dyDescent="0.25">
      <c r="A70" s="83"/>
      <c r="B70" s="306">
        <v>723</v>
      </c>
      <c r="C70" s="202" t="s">
        <v>654</v>
      </c>
      <c r="D70" s="307">
        <v>1054</v>
      </c>
      <c r="E70" s="415"/>
      <c r="F70" s="423"/>
      <c r="G70" s="427"/>
      <c r="H70" s="416"/>
      <c r="I70" s="210" t="str">
        <f t="shared" si="6"/>
        <v xml:space="preserve">  </v>
      </c>
    </row>
    <row r="71" spans="1:9" ht="20.100000000000001" customHeight="1" x14ac:dyDescent="0.25">
      <c r="A71" s="83"/>
      <c r="B71" s="508"/>
      <c r="C71" s="335" t="s">
        <v>655</v>
      </c>
      <c r="D71" s="510">
        <v>1055</v>
      </c>
      <c r="E71" s="538"/>
      <c r="F71" s="539">
        <f t="shared" ref="F71:G71" si="22">+F62-F64-F67-F68+F69-F70</f>
        <v>485</v>
      </c>
      <c r="G71" s="546">
        <f t="shared" si="22"/>
        <v>569</v>
      </c>
      <c r="H71" s="547"/>
      <c r="I71" s="526">
        <f t="shared" si="6"/>
        <v>0</v>
      </c>
    </row>
    <row r="72" spans="1:9" ht="14.25" customHeight="1" x14ac:dyDescent="0.25">
      <c r="A72" s="83"/>
      <c r="B72" s="508"/>
      <c r="C72" s="330" t="s">
        <v>656</v>
      </c>
      <c r="D72" s="510"/>
      <c r="E72" s="512"/>
      <c r="F72" s="514"/>
      <c r="G72" s="523"/>
      <c r="H72" s="525"/>
      <c r="I72" s="527" t="str">
        <f t="shared" si="6"/>
        <v xml:space="preserve">  </v>
      </c>
    </row>
    <row r="73" spans="1:9" ht="20.100000000000001" customHeight="1" x14ac:dyDescent="0.25">
      <c r="A73" s="83"/>
      <c r="B73" s="508"/>
      <c r="C73" s="335" t="s">
        <v>657</v>
      </c>
      <c r="D73" s="510">
        <v>1056</v>
      </c>
      <c r="E73" s="538">
        <f>+E64-E62+E67+E68-E69+E70</f>
        <v>3888</v>
      </c>
      <c r="F73" s="539"/>
      <c r="G73" s="546"/>
      <c r="H73" s="547">
        <f t="shared" ref="H73" si="23">+H64-H62+H67+H68-H69+H70</f>
        <v>11917</v>
      </c>
      <c r="I73" s="526" t="str">
        <f t="shared" si="6"/>
        <v xml:space="preserve">  </v>
      </c>
    </row>
    <row r="74" spans="1:9" ht="14.25" customHeight="1" x14ac:dyDescent="0.25">
      <c r="A74" s="83"/>
      <c r="B74" s="508"/>
      <c r="C74" s="330" t="s">
        <v>658</v>
      </c>
      <c r="D74" s="510"/>
      <c r="E74" s="512"/>
      <c r="F74" s="514"/>
      <c r="G74" s="523"/>
      <c r="H74" s="525"/>
      <c r="I74" s="527" t="str">
        <f t="shared" si="6"/>
        <v xml:space="preserve">  </v>
      </c>
    </row>
    <row r="75" spans="1:9" ht="20.100000000000001" customHeight="1" x14ac:dyDescent="0.25">
      <c r="A75" s="83"/>
      <c r="B75" s="306"/>
      <c r="C75" s="209" t="s">
        <v>659</v>
      </c>
      <c r="D75" s="307">
        <v>1057</v>
      </c>
      <c r="E75" s="415"/>
      <c r="F75" s="423"/>
      <c r="G75" s="427"/>
      <c r="H75" s="416"/>
      <c r="I75" s="210" t="str">
        <f t="shared" ref="I75:I81" si="24">IFERROR(H75/G75,"  ")</f>
        <v xml:space="preserve">  </v>
      </c>
    </row>
    <row r="76" spans="1:9" ht="20.100000000000001" customHeight="1" x14ac:dyDescent="0.25">
      <c r="A76" s="83"/>
      <c r="B76" s="306"/>
      <c r="C76" s="209" t="s">
        <v>660</v>
      </c>
      <c r="D76" s="307">
        <v>1058</v>
      </c>
      <c r="E76" s="415"/>
      <c r="F76" s="423"/>
      <c r="G76" s="427"/>
      <c r="H76" s="416"/>
      <c r="I76" s="210" t="str">
        <f t="shared" si="24"/>
        <v xml:space="preserve">  </v>
      </c>
    </row>
    <row r="77" spans="1:9" ht="20.100000000000001" customHeight="1" x14ac:dyDescent="0.25">
      <c r="A77" s="83"/>
      <c r="B77" s="306"/>
      <c r="C77" s="209" t="s">
        <v>661</v>
      </c>
      <c r="D77" s="307">
        <v>1059</v>
      </c>
      <c r="E77" s="415"/>
      <c r="F77" s="423"/>
      <c r="G77" s="427"/>
      <c r="H77" s="416"/>
      <c r="I77" s="210" t="str">
        <f t="shared" si="24"/>
        <v xml:space="preserve">  </v>
      </c>
    </row>
    <row r="78" spans="1:9" ht="20.100000000000001" customHeight="1" x14ac:dyDescent="0.25">
      <c r="A78" s="83"/>
      <c r="B78" s="306"/>
      <c r="C78" s="209" t="s">
        <v>662</v>
      </c>
      <c r="D78" s="307">
        <v>1060</v>
      </c>
      <c r="E78" s="415"/>
      <c r="F78" s="423"/>
      <c r="G78" s="427"/>
      <c r="H78" s="416"/>
      <c r="I78" s="210" t="str">
        <f t="shared" si="24"/>
        <v xml:space="preserve">  </v>
      </c>
    </row>
    <row r="79" spans="1:9" ht="20.100000000000001" customHeight="1" x14ac:dyDescent="0.25">
      <c r="A79" s="83"/>
      <c r="B79" s="306"/>
      <c r="C79" s="209" t="s">
        <v>663</v>
      </c>
      <c r="D79" s="307"/>
      <c r="E79" s="415"/>
      <c r="F79" s="423"/>
      <c r="G79" s="427"/>
      <c r="H79" s="416"/>
      <c r="I79" s="210" t="str">
        <f t="shared" si="24"/>
        <v xml:space="preserve">  </v>
      </c>
    </row>
    <row r="80" spans="1:9" ht="20.100000000000001" customHeight="1" x14ac:dyDescent="0.25">
      <c r="A80" s="83"/>
      <c r="B80" s="306"/>
      <c r="C80" s="209" t="s">
        <v>664</v>
      </c>
      <c r="D80" s="307">
        <v>1061</v>
      </c>
      <c r="E80" s="415"/>
      <c r="F80" s="423"/>
      <c r="G80" s="427"/>
      <c r="H80" s="416"/>
      <c r="I80" s="210" t="str">
        <f t="shared" si="24"/>
        <v xml:space="preserve">  </v>
      </c>
    </row>
    <row r="81" spans="1:9" ht="20.100000000000001" customHeight="1" thickBot="1" x14ac:dyDescent="0.3">
      <c r="A81" s="83"/>
      <c r="B81" s="218"/>
      <c r="C81" s="308" t="s">
        <v>665</v>
      </c>
      <c r="D81" s="305">
        <v>1062</v>
      </c>
      <c r="E81" s="419"/>
      <c r="F81" s="426"/>
      <c r="G81" s="421"/>
      <c r="H81" s="420"/>
      <c r="I81" s="216" t="str">
        <f t="shared" si="24"/>
        <v xml:space="preserve">  </v>
      </c>
    </row>
    <row r="82" spans="1:9" x14ac:dyDescent="0.25">
      <c r="B82" s="232"/>
      <c r="I82" s="13"/>
    </row>
    <row r="83" spans="1:9" x14ac:dyDescent="0.25">
      <c r="B83" s="188" t="s">
        <v>572</v>
      </c>
      <c r="I83" s="13"/>
    </row>
    <row r="84" spans="1:9" x14ac:dyDescent="0.25">
      <c r="I84" s="13"/>
    </row>
    <row r="85" spans="1:9" x14ac:dyDescent="0.25">
      <c r="I85" s="13"/>
    </row>
    <row r="86" spans="1:9" x14ac:dyDescent="0.25">
      <c r="I86" s="13"/>
    </row>
    <row r="87" spans="1:9" x14ac:dyDescent="0.25">
      <c r="I87" s="13"/>
    </row>
    <row r="88" spans="1:9" x14ac:dyDescent="0.25">
      <c r="I88" s="13"/>
    </row>
    <row r="89" spans="1:9" x14ac:dyDescent="0.25">
      <c r="I89" s="13"/>
    </row>
    <row r="90" spans="1:9" x14ac:dyDescent="0.25">
      <c r="I90" s="13"/>
    </row>
    <row r="91" spans="1:9" x14ac:dyDescent="0.25">
      <c r="I91" s="13"/>
    </row>
    <row r="92" spans="1:9" x14ac:dyDescent="0.25">
      <c r="I92" s="13"/>
    </row>
    <row r="93" spans="1:9" x14ac:dyDescent="0.25">
      <c r="I93" s="13"/>
    </row>
    <row r="94" spans="1:9" x14ac:dyDescent="0.25">
      <c r="I94" s="13"/>
    </row>
    <row r="95" spans="1:9" x14ac:dyDescent="0.25">
      <c r="I95" s="13"/>
    </row>
    <row r="96" spans="1:9" x14ac:dyDescent="0.25">
      <c r="I96" s="13"/>
    </row>
    <row r="97" spans="5:8" s="13" customFormat="1" x14ac:dyDescent="0.25">
      <c r="E97" s="412"/>
      <c r="F97" s="412"/>
      <c r="G97" s="412"/>
      <c r="H97" s="412"/>
    </row>
    <row r="98" spans="5:8" s="13" customFormat="1" x14ac:dyDescent="0.25">
      <c r="E98" s="412"/>
      <c r="F98" s="412"/>
      <c r="G98" s="412"/>
      <c r="H98" s="412"/>
    </row>
    <row r="99" spans="5:8" s="13" customFormat="1" x14ac:dyDescent="0.25">
      <c r="E99" s="412"/>
      <c r="F99" s="412"/>
      <c r="G99" s="412"/>
      <c r="H99" s="412"/>
    </row>
    <row r="100" spans="5:8" s="13" customFormat="1" x14ac:dyDescent="0.25">
      <c r="E100" s="412"/>
      <c r="F100" s="412"/>
      <c r="G100" s="412"/>
      <c r="H100" s="412"/>
    </row>
    <row r="101" spans="5:8" s="13" customFormat="1" x14ac:dyDescent="0.25">
      <c r="E101" s="412"/>
      <c r="F101" s="412"/>
      <c r="G101" s="412"/>
      <c r="H101" s="412"/>
    </row>
    <row r="102" spans="5:8" s="13" customFormat="1" x14ac:dyDescent="0.25">
      <c r="E102" s="412"/>
      <c r="F102" s="412"/>
      <c r="G102" s="412"/>
      <c r="H102" s="412"/>
    </row>
    <row r="103" spans="5:8" s="13" customFormat="1" x14ac:dyDescent="0.25">
      <c r="E103" s="412"/>
      <c r="F103" s="412"/>
      <c r="G103" s="412"/>
      <c r="H103" s="412"/>
    </row>
    <row r="104" spans="5:8" s="13" customFormat="1" x14ac:dyDescent="0.25">
      <c r="E104" s="412"/>
      <c r="F104" s="412"/>
      <c r="G104" s="412"/>
      <c r="H104" s="412"/>
    </row>
    <row r="105" spans="5:8" s="13" customFormat="1" x14ac:dyDescent="0.25">
      <c r="E105" s="412"/>
      <c r="F105" s="412"/>
      <c r="G105" s="412"/>
      <c r="H105" s="412"/>
    </row>
    <row r="106" spans="5:8" s="13" customFormat="1" x14ac:dyDescent="0.25">
      <c r="E106" s="412"/>
      <c r="F106" s="412"/>
      <c r="G106" s="412"/>
      <c r="H106" s="412"/>
    </row>
    <row r="107" spans="5:8" s="13" customFormat="1" x14ac:dyDescent="0.25">
      <c r="E107" s="412"/>
      <c r="F107" s="412"/>
      <c r="G107" s="412"/>
      <c r="H107" s="412"/>
    </row>
    <row r="108" spans="5:8" s="13" customFormat="1" x14ac:dyDescent="0.25">
      <c r="E108" s="412"/>
      <c r="F108" s="412"/>
      <c r="G108" s="412"/>
      <c r="H108" s="412"/>
    </row>
    <row r="109" spans="5:8" s="13" customFormat="1" x14ac:dyDescent="0.25">
      <c r="E109" s="412"/>
      <c r="F109" s="412"/>
      <c r="G109" s="412"/>
      <c r="H109" s="412"/>
    </row>
    <row r="110" spans="5:8" s="13" customFormat="1" x14ac:dyDescent="0.25">
      <c r="E110" s="412"/>
      <c r="F110" s="412"/>
      <c r="G110" s="412"/>
      <c r="H110" s="412"/>
    </row>
    <row r="111" spans="5:8" s="13" customFormat="1" x14ac:dyDescent="0.25">
      <c r="E111" s="412"/>
      <c r="F111" s="412"/>
      <c r="G111" s="412"/>
      <c r="H111" s="412"/>
    </row>
    <row r="112" spans="5:8" s="13" customFormat="1" x14ac:dyDescent="0.25">
      <c r="E112" s="412"/>
      <c r="F112" s="412"/>
      <c r="G112" s="412"/>
      <c r="H112" s="412"/>
    </row>
    <row r="113" spans="5:8" s="13" customFormat="1" x14ac:dyDescent="0.25">
      <c r="E113" s="412"/>
      <c r="F113" s="412"/>
      <c r="G113" s="412"/>
      <c r="H113" s="412"/>
    </row>
    <row r="114" spans="5:8" s="13" customFormat="1" x14ac:dyDescent="0.25">
      <c r="E114" s="412"/>
      <c r="F114" s="412"/>
      <c r="G114" s="412"/>
      <c r="H114" s="412"/>
    </row>
    <row r="115" spans="5:8" s="13" customFormat="1" x14ac:dyDescent="0.25">
      <c r="E115" s="412"/>
      <c r="F115" s="412"/>
      <c r="G115" s="412"/>
      <c r="H115" s="412"/>
    </row>
    <row r="116" spans="5:8" s="13" customFormat="1" x14ac:dyDescent="0.25">
      <c r="E116" s="412"/>
      <c r="F116" s="412"/>
      <c r="G116" s="412"/>
      <c r="H116" s="412"/>
    </row>
    <row r="117" spans="5:8" s="13" customFormat="1" x14ac:dyDescent="0.25">
      <c r="E117" s="412"/>
      <c r="F117" s="412"/>
      <c r="G117" s="412"/>
      <c r="H117" s="412"/>
    </row>
    <row r="118" spans="5:8" s="13" customFormat="1" x14ac:dyDescent="0.25">
      <c r="E118" s="412"/>
      <c r="F118" s="412"/>
      <c r="G118" s="412"/>
      <c r="H118" s="412"/>
    </row>
    <row r="119" spans="5:8" s="13" customFormat="1" x14ac:dyDescent="0.25">
      <c r="E119" s="412"/>
      <c r="F119" s="412"/>
      <c r="G119" s="412"/>
      <c r="H119" s="412"/>
    </row>
    <row r="120" spans="5:8" s="13" customFormat="1" x14ac:dyDescent="0.25">
      <c r="E120" s="412"/>
      <c r="F120" s="412"/>
      <c r="G120" s="412"/>
      <c r="H120" s="412"/>
    </row>
    <row r="121" spans="5:8" s="13" customFormat="1" x14ac:dyDescent="0.25">
      <c r="E121" s="412"/>
      <c r="F121" s="412"/>
      <c r="G121" s="412"/>
      <c r="H121" s="412"/>
    </row>
    <row r="122" spans="5:8" s="13" customFormat="1" x14ac:dyDescent="0.25">
      <c r="E122" s="412"/>
      <c r="F122" s="412"/>
      <c r="G122" s="412"/>
      <c r="H122" s="412"/>
    </row>
    <row r="123" spans="5:8" s="13" customFormat="1" x14ac:dyDescent="0.25">
      <c r="E123" s="412"/>
      <c r="F123" s="412"/>
      <c r="G123" s="412"/>
      <c r="H123" s="412"/>
    </row>
    <row r="124" spans="5:8" s="13" customFormat="1" x14ac:dyDescent="0.25">
      <c r="E124" s="412"/>
      <c r="F124" s="412"/>
      <c r="G124" s="412"/>
      <c r="H124" s="412"/>
    </row>
    <row r="125" spans="5:8" s="13" customFormat="1" x14ac:dyDescent="0.25">
      <c r="E125" s="412"/>
      <c r="F125" s="412"/>
      <c r="G125" s="412"/>
      <c r="H125" s="412"/>
    </row>
    <row r="126" spans="5:8" s="13" customFormat="1" x14ac:dyDescent="0.25">
      <c r="E126" s="412"/>
      <c r="F126" s="412"/>
      <c r="G126" s="412"/>
      <c r="H126" s="412"/>
    </row>
    <row r="127" spans="5:8" s="13" customFormat="1" x14ac:dyDescent="0.25">
      <c r="E127" s="412"/>
      <c r="F127" s="412"/>
      <c r="G127" s="412"/>
      <c r="H127" s="412"/>
    </row>
    <row r="128" spans="5:8" s="13" customFormat="1" x14ac:dyDescent="0.25">
      <c r="E128" s="412"/>
      <c r="F128" s="412"/>
      <c r="G128" s="412"/>
      <c r="H128" s="412"/>
    </row>
    <row r="129" spans="5:8" s="13" customFormat="1" x14ac:dyDescent="0.25">
      <c r="E129" s="412"/>
      <c r="F129" s="412"/>
      <c r="G129" s="412"/>
      <c r="H129" s="412"/>
    </row>
    <row r="130" spans="5:8" s="13" customFormat="1" x14ac:dyDescent="0.25">
      <c r="E130" s="412"/>
      <c r="F130" s="412"/>
      <c r="G130" s="412"/>
      <c r="H130" s="412"/>
    </row>
    <row r="131" spans="5:8" s="13" customFormat="1" x14ac:dyDescent="0.25">
      <c r="E131" s="412"/>
      <c r="F131" s="412"/>
      <c r="G131" s="412"/>
      <c r="H131" s="412"/>
    </row>
    <row r="132" spans="5:8" s="13" customFormat="1" x14ac:dyDescent="0.25">
      <c r="E132" s="412"/>
      <c r="F132" s="412"/>
      <c r="G132" s="412"/>
      <c r="H132" s="412"/>
    </row>
    <row r="133" spans="5:8" s="13" customFormat="1" x14ac:dyDescent="0.25">
      <c r="E133" s="412"/>
      <c r="F133" s="412"/>
      <c r="G133" s="412"/>
      <c r="H133" s="412"/>
    </row>
    <row r="134" spans="5:8" s="13" customFormat="1" x14ac:dyDescent="0.25">
      <c r="E134" s="412"/>
      <c r="F134" s="412"/>
      <c r="G134" s="412"/>
      <c r="H134" s="412"/>
    </row>
    <row r="135" spans="5:8" s="13" customFormat="1" x14ac:dyDescent="0.25">
      <c r="E135" s="412"/>
      <c r="F135" s="412"/>
      <c r="G135" s="412"/>
      <c r="H135" s="412"/>
    </row>
    <row r="136" spans="5:8" s="13" customFormat="1" x14ac:dyDescent="0.25">
      <c r="E136" s="412"/>
      <c r="F136" s="412"/>
      <c r="G136" s="412"/>
      <c r="H136" s="412"/>
    </row>
    <row r="137" spans="5:8" s="13" customFormat="1" x14ac:dyDescent="0.25">
      <c r="E137" s="412"/>
      <c r="F137" s="412"/>
      <c r="G137" s="412"/>
      <c r="H137" s="412"/>
    </row>
    <row r="138" spans="5:8" s="13" customFormat="1" x14ac:dyDescent="0.25">
      <c r="E138" s="412"/>
      <c r="F138" s="412"/>
      <c r="G138" s="412"/>
      <c r="H138" s="412"/>
    </row>
    <row r="139" spans="5:8" s="13" customFormat="1" x14ac:dyDescent="0.25">
      <c r="E139" s="412"/>
      <c r="F139" s="412"/>
      <c r="G139" s="412"/>
      <c r="H139" s="412"/>
    </row>
    <row r="140" spans="5:8" s="13" customFormat="1" x14ac:dyDescent="0.25">
      <c r="E140" s="412"/>
      <c r="F140" s="412"/>
      <c r="G140" s="412"/>
      <c r="H140" s="412"/>
    </row>
    <row r="141" spans="5:8" s="13" customFormat="1" x14ac:dyDescent="0.25">
      <c r="E141" s="412"/>
      <c r="F141" s="412"/>
      <c r="G141" s="412"/>
      <c r="H141" s="412"/>
    </row>
    <row r="142" spans="5:8" s="13" customFormat="1" x14ac:dyDescent="0.25">
      <c r="E142" s="412"/>
      <c r="F142" s="412"/>
      <c r="G142" s="412"/>
      <c r="H142" s="412"/>
    </row>
    <row r="143" spans="5:8" s="13" customFormat="1" x14ac:dyDescent="0.25">
      <c r="E143" s="412"/>
      <c r="F143" s="412"/>
      <c r="G143" s="412"/>
      <c r="H143" s="412"/>
    </row>
    <row r="144" spans="5:8" s="13" customFormat="1" x14ac:dyDescent="0.25">
      <c r="E144" s="412"/>
      <c r="F144" s="412"/>
      <c r="G144" s="412"/>
      <c r="H144" s="412"/>
    </row>
    <row r="145" spans="5:8" s="13" customFormat="1" x14ac:dyDescent="0.25">
      <c r="E145" s="412"/>
      <c r="F145" s="412"/>
      <c r="G145" s="412"/>
      <c r="H145" s="412"/>
    </row>
    <row r="146" spans="5:8" s="13" customFormat="1" x14ac:dyDescent="0.25">
      <c r="E146" s="412"/>
      <c r="F146" s="412"/>
      <c r="G146" s="412"/>
      <c r="H146" s="412"/>
    </row>
    <row r="147" spans="5:8" s="13" customFormat="1" x14ac:dyDescent="0.25">
      <c r="E147" s="412"/>
      <c r="F147" s="412"/>
      <c r="G147" s="412"/>
      <c r="H147" s="412"/>
    </row>
    <row r="148" spans="5:8" s="13" customFormat="1" x14ac:dyDescent="0.25">
      <c r="E148" s="412"/>
      <c r="F148" s="412"/>
      <c r="G148" s="412"/>
      <c r="H148" s="412"/>
    </row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2:W33"/>
  <sheetViews>
    <sheetView showGridLines="0" zoomScale="75" zoomScaleNormal="75" workbookViewId="0">
      <selection activeCell="K21" sqref="K21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75" t="s">
        <v>205</v>
      </c>
    </row>
    <row r="3" spans="1:22" x14ac:dyDescent="0.25">
      <c r="A3" s="8"/>
    </row>
    <row r="4" spans="1:22" ht="20.25" x14ac:dyDescent="0.3">
      <c r="A4" s="8"/>
      <c r="B4" s="689" t="s">
        <v>50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755" t="s">
        <v>20</v>
      </c>
      <c r="C6" s="757" t="s">
        <v>21</v>
      </c>
      <c r="D6" s="759" t="s">
        <v>22</v>
      </c>
      <c r="E6" s="748" t="s">
        <v>201</v>
      </c>
      <c r="F6" s="748" t="s">
        <v>212</v>
      </c>
      <c r="G6" s="748" t="s">
        <v>755</v>
      </c>
      <c r="H6" s="748" t="s">
        <v>756</v>
      </c>
      <c r="I6" s="748" t="s">
        <v>235</v>
      </c>
      <c r="J6" s="748" t="s">
        <v>23</v>
      </c>
      <c r="K6" s="748" t="s">
        <v>236</v>
      </c>
      <c r="L6" s="748" t="s">
        <v>24</v>
      </c>
      <c r="M6" s="748" t="s">
        <v>25</v>
      </c>
      <c r="N6" s="748" t="s">
        <v>26</v>
      </c>
      <c r="O6" s="761" t="s">
        <v>52</v>
      </c>
      <c r="P6" s="762"/>
      <c r="Q6" s="762"/>
      <c r="R6" s="762"/>
      <c r="S6" s="762"/>
      <c r="T6" s="762"/>
      <c r="U6" s="762"/>
      <c r="V6" s="763"/>
    </row>
    <row r="7" spans="1:22" ht="48.75" customHeight="1" thickBot="1" x14ac:dyDescent="0.3">
      <c r="B7" s="756"/>
      <c r="C7" s="758"/>
      <c r="D7" s="760"/>
      <c r="E7" s="749"/>
      <c r="F7" s="749"/>
      <c r="G7" s="749"/>
      <c r="H7" s="749"/>
      <c r="I7" s="749"/>
      <c r="J7" s="749"/>
      <c r="K7" s="749"/>
      <c r="L7" s="749"/>
      <c r="M7" s="749"/>
      <c r="N7" s="749"/>
      <c r="O7" s="144" t="s">
        <v>27</v>
      </c>
      <c r="P7" s="144" t="s">
        <v>28</v>
      </c>
      <c r="Q7" s="144" t="s">
        <v>29</v>
      </c>
      <c r="R7" s="144" t="s">
        <v>30</v>
      </c>
      <c r="S7" s="144" t="s">
        <v>31</v>
      </c>
      <c r="T7" s="144" t="s">
        <v>32</v>
      </c>
      <c r="U7" s="144" t="s">
        <v>33</v>
      </c>
      <c r="V7" s="84" t="s">
        <v>34</v>
      </c>
    </row>
    <row r="8" spans="1:22" ht="24.95" customHeight="1" x14ac:dyDescent="0.25">
      <c r="B8" s="86" t="s">
        <v>51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x14ac:dyDescent="0.25">
      <c r="B9" s="89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9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x14ac:dyDescent="0.25">
      <c r="B11" s="89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Bot="1" x14ac:dyDescent="0.3">
      <c r="B12" s="89" t="s">
        <v>1</v>
      </c>
      <c r="C12" s="15"/>
      <c r="D12" s="15"/>
      <c r="E12" s="15"/>
      <c r="F12" s="15"/>
      <c r="G12" s="15"/>
      <c r="H12" s="10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750" t="s">
        <v>233</v>
      </c>
      <c r="C13" s="751"/>
      <c r="D13" s="751"/>
      <c r="E13" s="751"/>
      <c r="F13" s="751"/>
      <c r="G13" s="752"/>
      <c r="H13" s="290"/>
      <c r="I13" s="182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1"/>
    </row>
    <row r="14" spans="1:22" ht="24.95" customHeight="1" thickTop="1" x14ac:dyDescent="0.25">
      <c r="B14" s="178" t="s">
        <v>35</v>
      </c>
      <c r="C14" s="179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7"/>
    </row>
    <row r="15" spans="1:22" ht="24.95" customHeight="1" x14ac:dyDescent="0.25">
      <c r="B15" s="89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9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x14ac:dyDescent="0.25">
      <c r="B17" s="89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Bot="1" x14ac:dyDescent="0.3">
      <c r="B18" s="89" t="s">
        <v>1</v>
      </c>
      <c r="C18" s="15"/>
      <c r="D18" s="15"/>
      <c r="E18" s="15"/>
      <c r="F18" s="15"/>
      <c r="G18" s="15"/>
      <c r="H18" s="10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3"/>
    </row>
    <row r="19" spans="2:23" ht="24.95" customHeight="1" thickTop="1" thickBot="1" x14ac:dyDescent="0.3">
      <c r="B19" s="753" t="s">
        <v>234</v>
      </c>
      <c r="C19" s="754"/>
      <c r="D19" s="754"/>
      <c r="E19" s="754"/>
      <c r="F19" s="754"/>
      <c r="G19" s="754"/>
      <c r="H19" s="294"/>
      <c r="I19" s="183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6"/>
    </row>
    <row r="20" spans="2:23" ht="24.95" customHeight="1" thickBot="1" x14ac:dyDescent="0.3">
      <c r="B20" s="742" t="s">
        <v>2</v>
      </c>
      <c r="C20" s="743"/>
      <c r="D20" s="743"/>
      <c r="E20" s="743"/>
      <c r="F20" s="743"/>
      <c r="G20" s="743"/>
      <c r="H20" s="291"/>
      <c r="I20" s="184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ht="24.95" customHeight="1" thickBot="1" x14ac:dyDescent="0.3">
      <c r="B21" s="744" t="s">
        <v>36</v>
      </c>
      <c r="C21" s="745"/>
      <c r="D21" s="745"/>
      <c r="E21" s="745"/>
      <c r="F21" s="745"/>
      <c r="G21" s="745"/>
      <c r="H21" s="292"/>
      <c r="I21" s="184"/>
      <c r="J21" s="16"/>
      <c r="K21" s="16"/>
      <c r="L21" s="16"/>
      <c r="M21" s="16"/>
      <c r="N21" s="16"/>
      <c r="O21" s="16"/>
      <c r="P21" s="16"/>
    </row>
    <row r="22" spans="2:23" ht="24.95" customHeight="1" thickBot="1" x14ac:dyDescent="0.3">
      <c r="B22" s="746" t="s">
        <v>670</v>
      </c>
      <c r="C22" s="747"/>
      <c r="D22" s="747"/>
      <c r="E22" s="747"/>
      <c r="F22" s="747"/>
      <c r="G22" s="747"/>
      <c r="H22" s="293"/>
      <c r="I22" s="16"/>
      <c r="J22" s="16"/>
      <c r="K22" s="16"/>
      <c r="L22" s="16"/>
      <c r="M22" s="16"/>
      <c r="N22" s="16"/>
      <c r="O22" s="16"/>
      <c r="P22" s="16"/>
    </row>
    <row r="24" spans="2:23" x14ac:dyDescent="0.25">
      <c r="B24" s="13" t="s">
        <v>572</v>
      </c>
      <c r="C24" s="51"/>
      <c r="D24" s="8"/>
      <c r="E24" s="8"/>
      <c r="F24" s="8"/>
    </row>
    <row r="25" spans="2:23" x14ac:dyDescent="0.25">
      <c r="B25" s="8"/>
      <c r="C25" s="8"/>
      <c r="D25" s="8"/>
      <c r="E25" s="8"/>
      <c r="F25" s="8"/>
      <c r="G25" s="8"/>
    </row>
    <row r="27" spans="2:23" x14ac:dyDescent="0.25">
      <c r="B27" s="741"/>
      <c r="C27" s="741"/>
      <c r="E27" s="23"/>
      <c r="F27" s="23"/>
      <c r="G27" s="24"/>
      <c r="T27" s="2"/>
    </row>
    <row r="28" spans="2:23" x14ac:dyDescent="0.25">
      <c r="D28" s="23"/>
    </row>
    <row r="30" spans="2:23" x14ac:dyDescent="0.25">
      <c r="F30" s="16"/>
      <c r="G30" s="16"/>
      <c r="H30" s="16"/>
      <c r="I30" s="16"/>
      <c r="J30" s="16"/>
      <c r="K30" s="16"/>
    </row>
    <row r="31" spans="2:23" x14ac:dyDescent="0.25">
      <c r="F31" s="165"/>
      <c r="G31" s="165"/>
      <c r="H31" s="165"/>
      <c r="I31" s="165"/>
      <c r="J31" s="16"/>
      <c r="K31" s="16"/>
    </row>
    <row r="32" spans="2:23" x14ac:dyDescent="0.25">
      <c r="F32" s="165"/>
      <c r="G32" s="165"/>
      <c r="H32" s="165"/>
      <c r="I32" s="165"/>
      <c r="J32" s="16"/>
      <c r="K32" s="16"/>
    </row>
    <row r="33" spans="6:11" x14ac:dyDescent="0.25">
      <c r="F33" s="16"/>
      <c r="G33" s="16"/>
      <c r="H33" s="16"/>
      <c r="I33" s="16"/>
      <c r="J33" s="16"/>
      <c r="K33" s="16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7:C27"/>
    <mergeCell ref="B20:G20"/>
    <mergeCell ref="B21:G21"/>
    <mergeCell ref="B22:G22"/>
    <mergeCell ref="I6:I7"/>
    <mergeCell ref="B13:G13"/>
    <mergeCell ref="B19:G19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B1:R87"/>
  <sheetViews>
    <sheetView showGridLines="0" zoomScale="55" zoomScaleNormal="55" workbookViewId="0">
      <selection activeCell="G25" sqref="G25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86"/>
      <c r="C3" s="65"/>
      <c r="D3" s="66"/>
      <c r="E3" s="66"/>
      <c r="F3" s="66"/>
      <c r="G3" s="67" t="s">
        <v>204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768" t="s">
        <v>86</v>
      </c>
      <c r="C7" s="768"/>
      <c r="D7" s="768"/>
      <c r="E7" s="768"/>
      <c r="F7" s="768"/>
      <c r="G7" s="768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295" t="s">
        <v>87</v>
      </c>
      <c r="C12" s="296" t="s">
        <v>84</v>
      </c>
      <c r="D12" s="297" t="s">
        <v>88</v>
      </c>
      <c r="E12" s="297" t="s">
        <v>89</v>
      </c>
      <c r="F12" s="297" t="s">
        <v>90</v>
      </c>
      <c r="G12" s="298" t="s">
        <v>91</v>
      </c>
      <c r="H12" s="50"/>
      <c r="I12" s="50"/>
      <c r="J12" s="767"/>
      <c r="K12" s="767"/>
      <c r="L12" s="767"/>
      <c r="M12" s="767"/>
      <c r="N12" s="767"/>
      <c r="O12" s="767"/>
      <c r="P12" s="767"/>
      <c r="Q12" s="36"/>
      <c r="R12" s="36"/>
    </row>
    <row r="13" spans="2:18" s="35" customFormat="1" ht="19.899999999999999" customHeight="1" x14ac:dyDescent="0.3">
      <c r="B13" s="101">
        <v>1</v>
      </c>
      <c r="C13" s="100">
        <v>2</v>
      </c>
      <c r="D13" s="92">
        <v>3</v>
      </c>
      <c r="E13" s="92">
        <v>4</v>
      </c>
      <c r="F13" s="92">
        <v>5</v>
      </c>
      <c r="G13" s="93">
        <v>6</v>
      </c>
      <c r="H13" s="50"/>
      <c r="I13" s="50"/>
      <c r="J13" s="767"/>
      <c r="K13" s="767"/>
      <c r="L13" s="767"/>
      <c r="M13" s="767"/>
      <c r="N13" s="767"/>
      <c r="O13" s="767"/>
      <c r="P13" s="767"/>
      <c r="Q13" s="36"/>
      <c r="R13" s="36"/>
    </row>
    <row r="14" spans="2:18" s="35" customFormat="1" ht="35.1" customHeight="1" x14ac:dyDescent="0.3">
      <c r="B14" s="769" t="s">
        <v>799</v>
      </c>
      <c r="C14" s="98" t="s">
        <v>132</v>
      </c>
      <c r="D14" s="497" t="s">
        <v>757</v>
      </c>
      <c r="E14" s="497" t="s">
        <v>758</v>
      </c>
      <c r="F14" s="68"/>
      <c r="G14" s="499">
        <v>5823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770"/>
      <c r="C15" s="98" t="s">
        <v>132</v>
      </c>
      <c r="D15" s="497" t="s">
        <v>759</v>
      </c>
      <c r="E15" s="497" t="s">
        <v>760</v>
      </c>
      <c r="F15" s="68"/>
      <c r="G15" s="499">
        <v>429382</v>
      </c>
      <c r="J15" s="36"/>
      <c r="K15" s="36"/>
      <c r="L15" s="36"/>
      <c r="M15" s="36"/>
      <c r="N15" s="36"/>
      <c r="O15" s="36"/>
      <c r="P15" s="36"/>
      <c r="Q15" s="36"/>
      <c r="R15" s="36"/>
    </row>
    <row r="16" spans="2:18" s="35" customFormat="1" ht="35.1" customHeight="1" x14ac:dyDescent="0.3">
      <c r="B16" s="770"/>
      <c r="C16" s="98" t="s">
        <v>132</v>
      </c>
      <c r="D16" s="497" t="s">
        <v>759</v>
      </c>
      <c r="E16" s="497" t="s">
        <v>761</v>
      </c>
      <c r="F16" s="68"/>
      <c r="G16" s="499">
        <v>0</v>
      </c>
      <c r="J16" s="36"/>
      <c r="K16" s="36"/>
      <c r="L16" s="36"/>
      <c r="M16" s="36"/>
      <c r="N16" s="36"/>
      <c r="O16" s="36"/>
      <c r="P16" s="36"/>
      <c r="Q16" s="36"/>
      <c r="R16" s="36"/>
    </row>
    <row r="17" spans="2:18" s="35" customFormat="1" ht="35.1" customHeight="1" x14ac:dyDescent="0.3">
      <c r="B17" s="770"/>
      <c r="C17" s="98" t="s">
        <v>132</v>
      </c>
      <c r="D17" s="497" t="s">
        <v>759</v>
      </c>
      <c r="E17" s="497" t="s">
        <v>762</v>
      </c>
      <c r="F17" s="68"/>
      <c r="G17" s="499">
        <v>1474630</v>
      </c>
      <c r="J17" s="36"/>
      <c r="K17" s="36"/>
      <c r="L17" s="36"/>
      <c r="M17" s="36"/>
      <c r="N17" s="36"/>
      <c r="O17" s="36"/>
      <c r="P17" s="36"/>
      <c r="Q17" s="36"/>
      <c r="R17" s="36"/>
    </row>
    <row r="18" spans="2:18" s="35" customFormat="1" ht="35.1" customHeight="1" x14ac:dyDescent="0.3">
      <c r="B18" s="770"/>
      <c r="C18" s="98" t="s">
        <v>132</v>
      </c>
      <c r="D18" s="497" t="s">
        <v>763</v>
      </c>
      <c r="E18" s="497" t="s">
        <v>762</v>
      </c>
      <c r="F18" s="68"/>
      <c r="G18" s="499">
        <v>1269369</v>
      </c>
      <c r="J18" s="36"/>
      <c r="K18" s="36"/>
      <c r="L18" s="36"/>
      <c r="M18" s="36"/>
      <c r="N18" s="36"/>
      <c r="O18" s="36"/>
      <c r="P18" s="36"/>
      <c r="Q18" s="36"/>
      <c r="R18" s="36"/>
    </row>
    <row r="19" spans="2:18" s="35" customFormat="1" ht="35.1" customHeight="1" x14ac:dyDescent="0.3">
      <c r="B19" s="770"/>
      <c r="C19" s="98" t="s">
        <v>132</v>
      </c>
      <c r="D19" s="497" t="s">
        <v>764</v>
      </c>
      <c r="E19" s="497" t="s">
        <v>762</v>
      </c>
      <c r="F19" s="68"/>
      <c r="G19" s="499">
        <v>2569471</v>
      </c>
      <c r="J19" s="36"/>
      <c r="K19" s="36"/>
      <c r="L19" s="36"/>
      <c r="M19" s="36"/>
      <c r="N19" s="36"/>
      <c r="O19" s="36"/>
      <c r="P19" s="36"/>
      <c r="Q19" s="36"/>
      <c r="R19" s="36"/>
    </row>
    <row r="20" spans="2:18" s="35" customFormat="1" ht="35.1" customHeight="1" x14ac:dyDescent="0.3">
      <c r="B20" s="770"/>
      <c r="C20" s="98" t="s">
        <v>132</v>
      </c>
      <c r="D20" s="497" t="s">
        <v>759</v>
      </c>
      <c r="E20" s="498" t="s">
        <v>765</v>
      </c>
      <c r="F20" s="68"/>
      <c r="G20" s="500">
        <v>7557</v>
      </c>
      <c r="J20" s="36"/>
      <c r="K20" s="36"/>
      <c r="L20" s="36"/>
      <c r="M20" s="36"/>
      <c r="N20" s="36"/>
      <c r="O20" s="36"/>
      <c r="P20" s="36"/>
      <c r="Q20" s="36"/>
      <c r="R20" s="36"/>
    </row>
    <row r="21" spans="2:18" s="35" customFormat="1" ht="35.1" customHeight="1" x14ac:dyDescent="0.3">
      <c r="B21" s="770"/>
      <c r="C21" s="98" t="s">
        <v>132</v>
      </c>
      <c r="D21" s="497" t="s">
        <v>759</v>
      </c>
      <c r="E21" s="497" t="s">
        <v>766</v>
      </c>
      <c r="F21" s="68"/>
      <c r="G21" s="500">
        <v>85287</v>
      </c>
      <c r="J21" s="36"/>
      <c r="K21" s="36"/>
      <c r="L21" s="36"/>
      <c r="M21" s="36"/>
      <c r="N21" s="36"/>
      <c r="O21" s="36"/>
      <c r="P21" s="36"/>
      <c r="Q21" s="36"/>
      <c r="R21" s="36"/>
    </row>
    <row r="22" spans="2:18" s="35" customFormat="1" ht="35.1" customHeight="1" x14ac:dyDescent="0.3">
      <c r="B22" s="770"/>
      <c r="C22" s="98" t="s">
        <v>132</v>
      </c>
      <c r="D22" s="497" t="s">
        <v>759</v>
      </c>
      <c r="E22" s="497" t="s">
        <v>767</v>
      </c>
      <c r="F22" s="68"/>
      <c r="G22" s="500">
        <v>51.41</v>
      </c>
      <c r="J22" s="36"/>
      <c r="K22" s="36"/>
      <c r="L22" s="36"/>
      <c r="M22" s="36"/>
      <c r="N22" s="36"/>
      <c r="O22" s="36"/>
      <c r="P22" s="36"/>
      <c r="Q22" s="36"/>
      <c r="R22" s="36"/>
    </row>
    <row r="23" spans="2:18" s="35" customFormat="1" ht="35.1" customHeight="1" x14ac:dyDescent="0.3">
      <c r="B23" s="770"/>
      <c r="C23" s="98" t="s">
        <v>132</v>
      </c>
      <c r="D23" s="497" t="s">
        <v>768</v>
      </c>
      <c r="E23" s="498" t="s">
        <v>769</v>
      </c>
      <c r="F23" s="68"/>
      <c r="G23" s="500">
        <v>2268379</v>
      </c>
      <c r="J23" s="36"/>
      <c r="K23" s="36"/>
      <c r="L23" s="36"/>
      <c r="M23" s="36"/>
      <c r="N23" s="36"/>
      <c r="O23" s="36"/>
      <c r="P23" s="36"/>
      <c r="Q23" s="36"/>
      <c r="R23" s="36"/>
    </row>
    <row r="24" spans="2:18" s="35" customFormat="1" ht="35.1" customHeight="1" x14ac:dyDescent="0.3">
      <c r="B24" s="770"/>
      <c r="C24" s="98" t="s">
        <v>132</v>
      </c>
      <c r="D24" s="497" t="s">
        <v>770</v>
      </c>
      <c r="E24" s="497" t="s">
        <v>771</v>
      </c>
      <c r="F24" s="68"/>
      <c r="G24" s="500">
        <v>7566</v>
      </c>
      <c r="J24" s="36"/>
      <c r="K24" s="36"/>
      <c r="L24" s="36"/>
      <c r="M24" s="36"/>
      <c r="N24" s="36"/>
      <c r="O24" s="36"/>
      <c r="P24" s="36"/>
      <c r="Q24" s="36"/>
      <c r="R24" s="36"/>
    </row>
    <row r="25" spans="2:18" s="35" customFormat="1" ht="35.1" customHeight="1" x14ac:dyDescent="0.3">
      <c r="B25" s="770"/>
      <c r="C25" s="98" t="s">
        <v>132</v>
      </c>
      <c r="D25" s="497" t="s">
        <v>772</v>
      </c>
      <c r="E25" s="497" t="s">
        <v>762</v>
      </c>
      <c r="F25" s="68"/>
      <c r="G25" s="501">
        <v>302590</v>
      </c>
    </row>
    <row r="26" spans="2:18" s="35" customFormat="1" ht="35.1" customHeight="1" x14ac:dyDescent="0.3">
      <c r="B26" s="770"/>
      <c r="C26" s="98" t="s">
        <v>132</v>
      </c>
      <c r="D26" s="497" t="s">
        <v>773</v>
      </c>
      <c r="E26" s="497" t="s">
        <v>762</v>
      </c>
      <c r="F26" s="68"/>
      <c r="G26" s="500">
        <v>476370</v>
      </c>
    </row>
    <row r="27" spans="2:18" s="35" customFormat="1" ht="35.1" customHeight="1" thickBot="1" x14ac:dyDescent="0.35">
      <c r="B27" s="771"/>
      <c r="C27" s="299" t="s">
        <v>219</v>
      </c>
      <c r="D27" s="102"/>
      <c r="E27" s="102"/>
      <c r="F27" s="102"/>
      <c r="G27" s="502">
        <f>+G14+G15+G16+G17+G18+G19+G20+G21+G22+G23+G24+G25+G26</f>
        <v>8896475.4100000001</v>
      </c>
    </row>
    <row r="28" spans="2:18" s="35" customFormat="1" ht="35.1" customHeight="1" x14ac:dyDescent="0.3">
      <c r="B28" s="764" t="s">
        <v>800</v>
      </c>
      <c r="C28" s="99" t="s">
        <v>132</v>
      </c>
      <c r="D28" s="497" t="s">
        <v>757</v>
      </c>
      <c r="E28" s="497" t="s">
        <v>758</v>
      </c>
      <c r="F28" s="96"/>
      <c r="G28" s="500">
        <v>16592</v>
      </c>
    </row>
    <row r="29" spans="2:18" s="35" customFormat="1" ht="35.1" customHeight="1" x14ac:dyDescent="0.3">
      <c r="B29" s="765"/>
      <c r="C29" s="98" t="s">
        <v>132</v>
      </c>
      <c r="D29" s="497" t="s">
        <v>759</v>
      </c>
      <c r="E29" s="497" t="s">
        <v>760</v>
      </c>
      <c r="F29" s="95"/>
      <c r="G29" s="500">
        <v>4164426</v>
      </c>
    </row>
    <row r="30" spans="2:18" s="35" customFormat="1" ht="35.1" customHeight="1" x14ac:dyDescent="0.3">
      <c r="B30" s="765"/>
      <c r="C30" s="98" t="s">
        <v>132</v>
      </c>
      <c r="D30" s="497" t="s">
        <v>759</v>
      </c>
      <c r="E30" s="497" t="s">
        <v>761</v>
      </c>
      <c r="F30" s="95"/>
      <c r="G30" s="500">
        <v>0</v>
      </c>
    </row>
    <row r="31" spans="2:18" s="35" customFormat="1" ht="35.1" customHeight="1" x14ac:dyDescent="0.3">
      <c r="B31" s="765"/>
      <c r="C31" s="98" t="s">
        <v>132</v>
      </c>
      <c r="D31" s="497" t="s">
        <v>759</v>
      </c>
      <c r="E31" s="497" t="s">
        <v>762</v>
      </c>
      <c r="F31" s="95"/>
      <c r="G31" s="500">
        <v>2235020</v>
      </c>
    </row>
    <row r="32" spans="2:18" s="35" customFormat="1" ht="35.1" customHeight="1" x14ac:dyDescent="0.3">
      <c r="B32" s="765"/>
      <c r="C32" s="98" t="s">
        <v>132</v>
      </c>
      <c r="D32" s="497" t="s">
        <v>763</v>
      </c>
      <c r="E32" s="497" t="s">
        <v>762</v>
      </c>
      <c r="F32" s="95"/>
      <c r="G32" s="500">
        <v>1367299</v>
      </c>
    </row>
    <row r="33" spans="2:7" s="35" customFormat="1" ht="35.1" customHeight="1" x14ac:dyDescent="0.3">
      <c r="B33" s="765"/>
      <c r="C33" s="98" t="s">
        <v>132</v>
      </c>
      <c r="D33" s="497" t="s">
        <v>764</v>
      </c>
      <c r="E33" s="497" t="s">
        <v>762</v>
      </c>
      <c r="F33" s="95"/>
      <c r="G33" s="500">
        <v>2970040</v>
      </c>
    </row>
    <row r="34" spans="2:7" s="35" customFormat="1" ht="35.1" customHeight="1" x14ac:dyDescent="0.3">
      <c r="B34" s="765"/>
      <c r="C34" s="98" t="s">
        <v>132</v>
      </c>
      <c r="D34" s="497" t="s">
        <v>759</v>
      </c>
      <c r="E34" s="498" t="s">
        <v>765</v>
      </c>
      <c r="F34" s="95"/>
      <c r="G34" s="500">
        <v>7557</v>
      </c>
    </row>
    <row r="35" spans="2:7" s="35" customFormat="1" ht="35.1" customHeight="1" x14ac:dyDescent="0.3">
      <c r="B35" s="765"/>
      <c r="C35" s="98" t="s">
        <v>132</v>
      </c>
      <c r="D35" s="497" t="s">
        <v>759</v>
      </c>
      <c r="E35" s="497" t="s">
        <v>766</v>
      </c>
      <c r="F35" s="95"/>
      <c r="G35" s="500">
        <v>43550</v>
      </c>
    </row>
    <row r="36" spans="2:7" s="35" customFormat="1" ht="35.1" customHeight="1" x14ac:dyDescent="0.3">
      <c r="B36" s="765"/>
      <c r="C36" s="98" t="s">
        <v>132</v>
      </c>
      <c r="D36" s="497" t="s">
        <v>759</v>
      </c>
      <c r="E36" s="497" t="s">
        <v>767</v>
      </c>
      <c r="F36" s="95"/>
      <c r="G36" s="500">
        <v>4434</v>
      </c>
    </row>
    <row r="37" spans="2:7" s="35" customFormat="1" ht="35.1" customHeight="1" x14ac:dyDescent="0.3">
      <c r="B37" s="765"/>
      <c r="C37" s="98" t="s">
        <v>132</v>
      </c>
      <c r="D37" s="497" t="s">
        <v>768</v>
      </c>
      <c r="E37" s="498" t="s">
        <v>769</v>
      </c>
      <c r="F37" s="95"/>
      <c r="G37" s="500">
        <v>2587749</v>
      </c>
    </row>
    <row r="38" spans="2:7" s="35" customFormat="1" ht="35.1" customHeight="1" x14ac:dyDescent="0.3">
      <c r="B38" s="765"/>
      <c r="C38" s="98" t="s">
        <v>132</v>
      </c>
      <c r="D38" s="497" t="s">
        <v>770</v>
      </c>
      <c r="E38" s="497" t="s">
        <v>771</v>
      </c>
      <c r="F38" s="95"/>
      <c r="G38" s="500">
        <v>-7628</v>
      </c>
    </row>
    <row r="39" spans="2:7" s="35" customFormat="1" ht="35.1" customHeight="1" x14ac:dyDescent="0.3">
      <c r="B39" s="765"/>
      <c r="C39" s="98" t="s">
        <v>132</v>
      </c>
      <c r="D39" s="497" t="s">
        <v>772</v>
      </c>
      <c r="E39" s="497" t="s">
        <v>762</v>
      </c>
      <c r="F39" s="68"/>
      <c r="G39" s="501">
        <v>303766</v>
      </c>
    </row>
    <row r="40" spans="2:7" s="35" customFormat="1" ht="35.1" customHeight="1" x14ac:dyDescent="0.3">
      <c r="B40" s="765"/>
      <c r="C40" s="98" t="s">
        <v>132</v>
      </c>
      <c r="D40" s="497" t="s">
        <v>773</v>
      </c>
      <c r="E40" s="497" t="s">
        <v>762</v>
      </c>
      <c r="F40" s="68"/>
      <c r="G40" s="501">
        <v>416195</v>
      </c>
    </row>
    <row r="41" spans="2:7" s="35" customFormat="1" ht="35.1" customHeight="1" thickBot="1" x14ac:dyDescent="0.35">
      <c r="B41" s="766"/>
      <c r="C41" s="299" t="s">
        <v>219</v>
      </c>
      <c r="D41" s="103"/>
      <c r="E41" s="103"/>
      <c r="F41" s="102"/>
      <c r="G41" s="502">
        <f>+G28+G29+G30+G31+G32+G33+G34+G35+G36+G37+G38+G39+G40</f>
        <v>14109000</v>
      </c>
    </row>
    <row r="42" spans="2:7" s="35" customFormat="1" ht="35.1" customHeight="1" x14ac:dyDescent="0.3">
      <c r="B42" s="772" t="s">
        <v>801</v>
      </c>
      <c r="C42" s="495" t="s">
        <v>132</v>
      </c>
      <c r="D42" s="497" t="s">
        <v>757</v>
      </c>
      <c r="E42" s="497" t="s">
        <v>758</v>
      </c>
      <c r="F42" s="96"/>
      <c r="G42" s="500"/>
    </row>
    <row r="43" spans="2:7" s="35" customFormat="1" ht="35.1" customHeight="1" x14ac:dyDescent="0.3">
      <c r="B43" s="773"/>
      <c r="C43" s="496" t="s">
        <v>132</v>
      </c>
      <c r="D43" s="497" t="s">
        <v>759</v>
      </c>
      <c r="E43" s="497" t="s">
        <v>760</v>
      </c>
      <c r="F43" s="95"/>
      <c r="G43" s="500"/>
    </row>
    <row r="44" spans="2:7" s="35" customFormat="1" ht="35.1" customHeight="1" x14ac:dyDescent="0.3">
      <c r="B44" s="773"/>
      <c r="C44" s="496" t="s">
        <v>132</v>
      </c>
      <c r="D44" s="497" t="s">
        <v>759</v>
      </c>
      <c r="E44" s="497" t="s">
        <v>761</v>
      </c>
      <c r="F44" s="95"/>
      <c r="G44" s="500"/>
    </row>
    <row r="45" spans="2:7" s="35" customFormat="1" ht="35.1" customHeight="1" x14ac:dyDescent="0.3">
      <c r="B45" s="773"/>
      <c r="C45" s="496" t="s">
        <v>132</v>
      </c>
      <c r="D45" s="497" t="s">
        <v>759</v>
      </c>
      <c r="E45" s="497" t="s">
        <v>762</v>
      </c>
      <c r="F45" s="95"/>
      <c r="G45" s="500"/>
    </row>
    <row r="46" spans="2:7" s="35" customFormat="1" ht="35.1" customHeight="1" x14ac:dyDescent="0.3">
      <c r="B46" s="773"/>
      <c r="C46" s="496" t="s">
        <v>132</v>
      </c>
      <c r="D46" s="497" t="s">
        <v>763</v>
      </c>
      <c r="E46" s="497" t="s">
        <v>762</v>
      </c>
      <c r="F46" s="95"/>
      <c r="G46" s="500"/>
    </row>
    <row r="47" spans="2:7" s="35" customFormat="1" ht="35.1" customHeight="1" x14ac:dyDescent="0.3">
      <c r="B47" s="773"/>
      <c r="C47" s="496" t="s">
        <v>132</v>
      </c>
      <c r="D47" s="497" t="s">
        <v>764</v>
      </c>
      <c r="E47" s="497" t="s">
        <v>762</v>
      </c>
      <c r="F47" s="95"/>
      <c r="G47" s="500"/>
    </row>
    <row r="48" spans="2:7" s="35" customFormat="1" ht="35.1" customHeight="1" x14ac:dyDescent="0.3">
      <c r="B48" s="773"/>
      <c r="C48" s="496" t="s">
        <v>132</v>
      </c>
      <c r="D48" s="497" t="s">
        <v>759</v>
      </c>
      <c r="E48" s="498" t="s">
        <v>765</v>
      </c>
      <c r="F48" s="95"/>
      <c r="G48" s="500"/>
    </row>
    <row r="49" spans="2:7" s="35" customFormat="1" ht="35.1" customHeight="1" x14ac:dyDescent="0.3">
      <c r="B49" s="773"/>
      <c r="C49" s="496" t="s">
        <v>132</v>
      </c>
      <c r="D49" s="497" t="s">
        <v>759</v>
      </c>
      <c r="E49" s="497" t="s">
        <v>766</v>
      </c>
      <c r="F49" s="95"/>
      <c r="G49" s="500"/>
    </row>
    <row r="50" spans="2:7" s="35" customFormat="1" ht="35.1" customHeight="1" x14ac:dyDescent="0.3">
      <c r="B50" s="773"/>
      <c r="C50" s="496" t="s">
        <v>132</v>
      </c>
      <c r="D50" s="497" t="s">
        <v>759</v>
      </c>
      <c r="E50" s="497" t="s">
        <v>767</v>
      </c>
      <c r="F50" s="95"/>
      <c r="G50" s="500"/>
    </row>
    <row r="51" spans="2:7" s="35" customFormat="1" ht="35.1" customHeight="1" x14ac:dyDescent="0.3">
      <c r="B51" s="773"/>
      <c r="C51" s="496" t="s">
        <v>132</v>
      </c>
      <c r="D51" s="497" t="s">
        <v>768</v>
      </c>
      <c r="E51" s="498" t="s">
        <v>769</v>
      </c>
      <c r="F51" s="95"/>
      <c r="G51" s="500"/>
    </row>
    <row r="52" spans="2:7" s="35" customFormat="1" ht="35.1" customHeight="1" x14ac:dyDescent="0.3">
      <c r="B52" s="773"/>
      <c r="C52" s="496" t="s">
        <v>132</v>
      </c>
      <c r="D52" s="497" t="s">
        <v>770</v>
      </c>
      <c r="E52" s="497" t="s">
        <v>771</v>
      </c>
      <c r="F52" s="95"/>
      <c r="G52" s="500"/>
    </row>
    <row r="53" spans="2:7" s="35" customFormat="1" ht="35.1" customHeight="1" x14ac:dyDescent="0.3">
      <c r="B53" s="773"/>
      <c r="C53" s="105" t="s">
        <v>132</v>
      </c>
      <c r="D53" s="497" t="s">
        <v>772</v>
      </c>
      <c r="E53" s="497" t="s">
        <v>762</v>
      </c>
      <c r="F53" s="68"/>
      <c r="G53" s="501"/>
    </row>
    <row r="54" spans="2:7" s="35" customFormat="1" ht="35.1" customHeight="1" x14ac:dyDescent="0.3">
      <c r="B54" s="773"/>
      <c r="C54" s="105" t="s">
        <v>132</v>
      </c>
      <c r="D54" s="497" t="s">
        <v>773</v>
      </c>
      <c r="E54" s="497" t="s">
        <v>762</v>
      </c>
      <c r="F54" s="68"/>
      <c r="G54" s="501"/>
    </row>
    <row r="55" spans="2:7" s="35" customFormat="1" ht="35.1" customHeight="1" thickBot="1" x14ac:dyDescent="0.35">
      <c r="B55" s="774"/>
      <c r="C55" s="299" t="s">
        <v>219</v>
      </c>
      <c r="D55" s="103"/>
      <c r="E55" s="103"/>
      <c r="F55" s="103"/>
      <c r="G55" s="502">
        <f>+G42+G43+G44+G45+G46+G47+G48+G49+G50+G51+G52+G53+G54</f>
        <v>0</v>
      </c>
    </row>
    <row r="56" spans="2:7" s="35" customFormat="1" ht="35.1" customHeight="1" x14ac:dyDescent="0.3">
      <c r="B56" s="764" t="s">
        <v>802</v>
      </c>
      <c r="C56" s="99" t="s">
        <v>132</v>
      </c>
      <c r="D56" s="504" t="s">
        <v>757</v>
      </c>
      <c r="E56" s="504" t="s">
        <v>758</v>
      </c>
      <c r="F56" s="96"/>
      <c r="G56" s="500"/>
    </row>
    <row r="57" spans="2:7" s="35" customFormat="1" ht="35.1" customHeight="1" x14ac:dyDescent="0.3">
      <c r="B57" s="765"/>
      <c r="C57" s="98" t="s">
        <v>132</v>
      </c>
      <c r="D57" s="497" t="s">
        <v>759</v>
      </c>
      <c r="E57" s="497" t="s">
        <v>760</v>
      </c>
      <c r="F57" s="95"/>
      <c r="G57" s="500"/>
    </row>
    <row r="58" spans="2:7" s="35" customFormat="1" ht="35.1" customHeight="1" x14ac:dyDescent="0.3">
      <c r="B58" s="765"/>
      <c r="C58" s="98" t="s">
        <v>132</v>
      </c>
      <c r="D58" s="497" t="s">
        <v>759</v>
      </c>
      <c r="E58" s="497" t="s">
        <v>761</v>
      </c>
      <c r="F58" s="95"/>
      <c r="G58" s="500"/>
    </row>
    <row r="59" spans="2:7" s="35" customFormat="1" ht="35.1" customHeight="1" x14ac:dyDescent="0.3">
      <c r="B59" s="765"/>
      <c r="C59" s="98" t="s">
        <v>132</v>
      </c>
      <c r="D59" s="497" t="s">
        <v>759</v>
      </c>
      <c r="E59" s="497" t="s">
        <v>762</v>
      </c>
      <c r="F59" s="95"/>
      <c r="G59" s="500"/>
    </row>
    <row r="60" spans="2:7" s="35" customFormat="1" ht="35.1" customHeight="1" x14ac:dyDescent="0.3">
      <c r="B60" s="765"/>
      <c r="C60" s="98" t="s">
        <v>132</v>
      </c>
      <c r="D60" s="497" t="s">
        <v>763</v>
      </c>
      <c r="E60" s="497" t="s">
        <v>762</v>
      </c>
      <c r="F60" s="95"/>
      <c r="G60" s="500"/>
    </row>
    <row r="61" spans="2:7" s="35" customFormat="1" ht="35.1" customHeight="1" x14ac:dyDescent="0.3">
      <c r="B61" s="765"/>
      <c r="C61" s="98" t="s">
        <v>132</v>
      </c>
      <c r="D61" s="497" t="s">
        <v>764</v>
      </c>
      <c r="E61" s="497" t="s">
        <v>762</v>
      </c>
      <c r="F61" s="95"/>
      <c r="G61" s="500"/>
    </row>
    <row r="62" spans="2:7" s="35" customFormat="1" ht="35.1" customHeight="1" x14ac:dyDescent="0.3">
      <c r="B62" s="765"/>
      <c r="C62" s="98" t="s">
        <v>132</v>
      </c>
      <c r="D62" s="497" t="s">
        <v>759</v>
      </c>
      <c r="E62" s="498" t="s">
        <v>765</v>
      </c>
      <c r="F62" s="95"/>
      <c r="G62" s="500"/>
    </row>
    <row r="63" spans="2:7" s="35" customFormat="1" ht="35.1" customHeight="1" x14ac:dyDescent="0.3">
      <c r="B63" s="765"/>
      <c r="C63" s="98" t="s">
        <v>132</v>
      </c>
      <c r="D63" s="497" t="s">
        <v>759</v>
      </c>
      <c r="E63" s="497" t="s">
        <v>766</v>
      </c>
      <c r="F63" s="95"/>
      <c r="G63" s="500"/>
    </row>
    <row r="64" spans="2:7" s="35" customFormat="1" ht="35.1" customHeight="1" x14ac:dyDescent="0.3">
      <c r="B64" s="765"/>
      <c r="C64" s="98" t="s">
        <v>132</v>
      </c>
      <c r="D64" s="497" t="s">
        <v>759</v>
      </c>
      <c r="E64" s="497" t="s">
        <v>767</v>
      </c>
      <c r="F64" s="95"/>
      <c r="G64" s="500"/>
    </row>
    <row r="65" spans="2:7" s="35" customFormat="1" ht="35.1" customHeight="1" x14ac:dyDescent="0.3">
      <c r="B65" s="765"/>
      <c r="C65" s="98" t="s">
        <v>132</v>
      </c>
      <c r="D65" s="497" t="s">
        <v>768</v>
      </c>
      <c r="E65" s="498" t="s">
        <v>769</v>
      </c>
      <c r="F65" s="95"/>
      <c r="G65" s="500"/>
    </row>
    <row r="66" spans="2:7" s="35" customFormat="1" ht="35.1" customHeight="1" x14ac:dyDescent="0.3">
      <c r="B66" s="765"/>
      <c r="C66" s="98" t="s">
        <v>132</v>
      </c>
      <c r="D66" s="497" t="s">
        <v>770</v>
      </c>
      <c r="E66" s="497" t="s">
        <v>771</v>
      </c>
      <c r="F66" s="95"/>
      <c r="G66" s="500"/>
    </row>
    <row r="67" spans="2:7" s="35" customFormat="1" ht="35.1" customHeight="1" x14ac:dyDescent="0.3">
      <c r="B67" s="765"/>
      <c r="C67" s="98" t="s">
        <v>132</v>
      </c>
      <c r="D67" s="497" t="s">
        <v>772</v>
      </c>
      <c r="E67" s="497" t="s">
        <v>762</v>
      </c>
      <c r="F67" s="68"/>
      <c r="G67" s="501"/>
    </row>
    <row r="68" spans="2:7" s="35" customFormat="1" ht="35.1" customHeight="1" x14ac:dyDescent="0.3">
      <c r="B68" s="765"/>
      <c r="C68" s="98" t="s">
        <v>132</v>
      </c>
      <c r="D68" s="497" t="s">
        <v>773</v>
      </c>
      <c r="E68" s="497" t="s">
        <v>762</v>
      </c>
      <c r="F68" s="68"/>
      <c r="G68" s="501"/>
    </row>
    <row r="69" spans="2:7" s="35" customFormat="1" ht="35.1" customHeight="1" thickBot="1" x14ac:dyDescent="0.35">
      <c r="B69" s="766"/>
      <c r="C69" s="299" t="s">
        <v>219</v>
      </c>
      <c r="D69" s="505"/>
      <c r="E69" s="505"/>
      <c r="F69" s="505"/>
      <c r="G69" s="503">
        <f>+G56+G57+G58+G59+G60+G61+G62+G63+G64+G65+G66+G67+G68</f>
        <v>0</v>
      </c>
    </row>
    <row r="70" spans="2:7" s="35" customFormat="1" ht="35.1" customHeight="1" x14ac:dyDescent="0.3">
      <c r="B70" s="764" t="s">
        <v>803</v>
      </c>
      <c r="C70" s="97" t="s">
        <v>132</v>
      </c>
      <c r="D70" s="504" t="s">
        <v>757</v>
      </c>
      <c r="E70" s="504" t="s">
        <v>758</v>
      </c>
      <c r="F70" s="96"/>
      <c r="G70" s="506"/>
    </row>
    <row r="71" spans="2:7" s="35" customFormat="1" ht="35.1" customHeight="1" x14ac:dyDescent="0.3">
      <c r="B71" s="765"/>
      <c r="C71" s="98" t="s">
        <v>132</v>
      </c>
      <c r="D71" s="497" t="s">
        <v>759</v>
      </c>
      <c r="E71" s="497" t="s">
        <v>760</v>
      </c>
      <c r="F71" s="95"/>
      <c r="G71" s="500"/>
    </row>
    <row r="72" spans="2:7" s="35" customFormat="1" ht="35.1" customHeight="1" x14ac:dyDescent="0.3">
      <c r="B72" s="765"/>
      <c r="C72" s="98" t="s">
        <v>132</v>
      </c>
      <c r="D72" s="497" t="s">
        <v>759</v>
      </c>
      <c r="E72" s="497" t="s">
        <v>761</v>
      </c>
      <c r="F72" s="95"/>
      <c r="G72" s="500"/>
    </row>
    <row r="73" spans="2:7" s="35" customFormat="1" ht="35.1" customHeight="1" x14ac:dyDescent="0.3">
      <c r="B73" s="765"/>
      <c r="C73" s="98" t="s">
        <v>132</v>
      </c>
      <c r="D73" s="497" t="s">
        <v>759</v>
      </c>
      <c r="E73" s="497" t="s">
        <v>762</v>
      </c>
      <c r="F73" s="95"/>
      <c r="G73" s="500"/>
    </row>
    <row r="74" spans="2:7" s="35" customFormat="1" ht="35.1" customHeight="1" x14ac:dyDescent="0.3">
      <c r="B74" s="765"/>
      <c r="C74" s="98" t="s">
        <v>132</v>
      </c>
      <c r="D74" s="497" t="s">
        <v>763</v>
      </c>
      <c r="E74" s="497" t="s">
        <v>762</v>
      </c>
      <c r="F74" s="95"/>
      <c r="G74" s="500"/>
    </row>
    <row r="75" spans="2:7" s="35" customFormat="1" ht="35.1" customHeight="1" x14ac:dyDescent="0.3">
      <c r="B75" s="765"/>
      <c r="C75" s="98" t="s">
        <v>132</v>
      </c>
      <c r="D75" s="497" t="s">
        <v>764</v>
      </c>
      <c r="E75" s="497" t="s">
        <v>762</v>
      </c>
      <c r="F75" s="95"/>
      <c r="G75" s="500"/>
    </row>
    <row r="76" spans="2:7" s="35" customFormat="1" ht="35.1" customHeight="1" x14ac:dyDescent="0.3">
      <c r="B76" s="765"/>
      <c r="C76" s="98" t="s">
        <v>132</v>
      </c>
      <c r="D76" s="497" t="s">
        <v>759</v>
      </c>
      <c r="E76" s="498" t="s">
        <v>765</v>
      </c>
      <c r="F76" s="95"/>
      <c r="G76" s="500"/>
    </row>
    <row r="77" spans="2:7" s="35" customFormat="1" ht="35.1" customHeight="1" x14ac:dyDescent="0.3">
      <c r="B77" s="765"/>
      <c r="C77" s="98" t="s">
        <v>132</v>
      </c>
      <c r="D77" s="497" t="s">
        <v>759</v>
      </c>
      <c r="E77" s="497" t="s">
        <v>766</v>
      </c>
      <c r="F77" s="95"/>
      <c r="G77" s="500"/>
    </row>
    <row r="78" spans="2:7" s="35" customFormat="1" ht="35.1" customHeight="1" x14ac:dyDescent="0.3">
      <c r="B78" s="765"/>
      <c r="C78" s="98" t="s">
        <v>132</v>
      </c>
      <c r="D78" s="497" t="s">
        <v>759</v>
      </c>
      <c r="E78" s="497" t="s">
        <v>767</v>
      </c>
      <c r="F78" s="95"/>
      <c r="G78" s="500"/>
    </row>
    <row r="79" spans="2:7" s="35" customFormat="1" ht="35.1" customHeight="1" x14ac:dyDescent="0.3">
      <c r="B79" s="765"/>
      <c r="C79" s="98" t="s">
        <v>132</v>
      </c>
      <c r="D79" s="497" t="s">
        <v>768</v>
      </c>
      <c r="E79" s="498" t="s">
        <v>769</v>
      </c>
      <c r="F79" s="95"/>
      <c r="G79" s="500"/>
    </row>
    <row r="80" spans="2:7" s="35" customFormat="1" ht="35.1" customHeight="1" x14ac:dyDescent="0.3">
      <c r="B80" s="765"/>
      <c r="C80" s="98" t="s">
        <v>132</v>
      </c>
      <c r="D80" s="497" t="s">
        <v>770</v>
      </c>
      <c r="E80" s="497" t="s">
        <v>771</v>
      </c>
      <c r="F80" s="95"/>
      <c r="G80" s="500"/>
    </row>
    <row r="81" spans="2:10" s="35" customFormat="1" ht="35.1" customHeight="1" x14ac:dyDescent="0.3">
      <c r="B81" s="765"/>
      <c r="C81" s="98" t="s">
        <v>132</v>
      </c>
      <c r="D81" s="497" t="s">
        <v>772</v>
      </c>
      <c r="E81" s="497" t="s">
        <v>762</v>
      </c>
      <c r="F81" s="68"/>
      <c r="G81" s="501"/>
    </row>
    <row r="82" spans="2:10" s="35" customFormat="1" ht="35.1" customHeight="1" x14ac:dyDescent="0.3">
      <c r="B82" s="765"/>
      <c r="C82" s="98" t="s">
        <v>132</v>
      </c>
      <c r="D82" s="497" t="s">
        <v>773</v>
      </c>
      <c r="E82" s="497" t="s">
        <v>762</v>
      </c>
      <c r="F82" s="94"/>
      <c r="G82" s="501"/>
    </row>
    <row r="83" spans="2:10" s="35" customFormat="1" ht="35.1" customHeight="1" thickBot="1" x14ac:dyDescent="0.35">
      <c r="B83" s="766"/>
      <c r="C83" s="299" t="s">
        <v>219</v>
      </c>
      <c r="D83" s="104"/>
      <c r="E83" s="103"/>
      <c r="F83" s="103"/>
      <c r="G83" s="503">
        <f>+G70+G71+G72+G73+G74+G75+G76+G77+G78+G79+G80+G81+G82</f>
        <v>0</v>
      </c>
    </row>
    <row r="84" spans="2:10" s="35" customFormat="1" ht="20.25" x14ac:dyDescent="0.3">
      <c r="B84" s="62"/>
      <c r="C84" s="63"/>
      <c r="D84" s="62"/>
      <c r="E84" s="62"/>
      <c r="F84" s="62"/>
      <c r="G84" s="62"/>
    </row>
    <row r="85" spans="2:10" ht="19.5" customHeight="1" x14ac:dyDescent="0.25">
      <c r="B85" s="13"/>
      <c r="C85" s="13"/>
      <c r="D85" s="13"/>
      <c r="F85" s="57"/>
      <c r="G85" s="57"/>
      <c r="H85" s="57"/>
      <c r="I85" s="57"/>
      <c r="J85" s="57"/>
    </row>
    <row r="86" spans="2:10" ht="20.25" x14ac:dyDescent="0.3">
      <c r="B86" s="62"/>
      <c r="C86" s="63"/>
      <c r="D86" s="62"/>
      <c r="E86" s="54"/>
      <c r="F86" s="62"/>
      <c r="G86" s="62"/>
    </row>
    <row r="87" spans="2:10" ht="20.25" x14ac:dyDescent="0.3">
      <c r="B87" s="62"/>
      <c r="C87" s="63"/>
      <c r="D87" s="62"/>
      <c r="E87" s="62"/>
      <c r="F87" s="62"/>
      <c r="G87" s="62"/>
    </row>
  </sheetData>
  <mergeCells count="7">
    <mergeCell ref="B70:B83"/>
    <mergeCell ref="B28:B41"/>
    <mergeCell ref="J12:P13"/>
    <mergeCell ref="B7:G7"/>
    <mergeCell ref="B14:B27"/>
    <mergeCell ref="B42:B55"/>
    <mergeCell ref="B56:B69"/>
  </mergeCells>
  <phoneticPr fontId="41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81:C82 C25:C26 C39:C40 C53:C54 C67:C68 C14 C28 C42 C56 C7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Q102"/>
  <sheetViews>
    <sheetView showGridLines="0" workbookViewId="0">
      <selection activeCell="J51" sqref="J51"/>
    </sheetView>
  </sheetViews>
  <sheetFormatPr defaultRowHeight="15.75" x14ac:dyDescent="0.25"/>
  <cols>
    <col min="1" max="1" width="1.140625" style="386" customWidth="1"/>
    <col min="2" max="2" width="5.5703125" style="386" customWidth="1"/>
    <col min="3" max="3" width="32.85546875" style="468" customWidth="1"/>
    <col min="4" max="5" width="14.7109375" style="386" customWidth="1"/>
    <col min="6" max="6" width="13.7109375" style="386" customWidth="1"/>
    <col min="7" max="7" width="14.7109375" style="386" customWidth="1"/>
    <col min="8" max="8" width="21.28515625" style="386" customWidth="1"/>
    <col min="9" max="9" width="14.28515625" style="386" bestFit="1" customWidth="1"/>
    <col min="10" max="10" width="13.7109375" style="386" customWidth="1"/>
    <col min="11" max="11" width="14.28515625" style="386" bestFit="1" customWidth="1"/>
    <col min="12" max="12" width="13.7109375" style="386" customWidth="1"/>
    <col min="13" max="13" width="14.28515625" style="386" bestFit="1" customWidth="1"/>
    <col min="14" max="14" width="13.7109375" style="386" customWidth="1"/>
    <col min="15" max="15" width="14.28515625" style="386" bestFit="1" customWidth="1"/>
    <col min="16" max="16" width="13.7109375" style="386" customWidth="1"/>
    <col min="17" max="17" width="9.140625" style="386" customWidth="1"/>
    <col min="18" max="16384" width="9.140625" style="386"/>
  </cols>
  <sheetData>
    <row r="1" spans="1:16" x14ac:dyDescent="0.25">
      <c r="P1" s="394" t="s">
        <v>203</v>
      </c>
    </row>
    <row r="3" spans="1:16" ht="22.5" x14ac:dyDescent="0.3">
      <c r="B3" s="799" t="s">
        <v>686</v>
      </c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799"/>
      <c r="O3" s="799"/>
      <c r="P3" s="799"/>
    </row>
    <row r="5" spans="1:16" ht="16.5" thickBot="1" x14ac:dyDescent="0.3">
      <c r="P5" s="387" t="s">
        <v>3</v>
      </c>
    </row>
    <row r="6" spans="1:16" ht="28.5" customHeight="1" thickBot="1" x14ac:dyDescent="0.3">
      <c r="B6" s="800" t="s">
        <v>687</v>
      </c>
      <c r="C6" s="802" t="s">
        <v>688</v>
      </c>
      <c r="D6" s="800" t="s">
        <v>689</v>
      </c>
      <c r="E6" s="800" t="s">
        <v>690</v>
      </c>
      <c r="F6" s="800" t="s">
        <v>691</v>
      </c>
      <c r="G6" s="800" t="s">
        <v>819</v>
      </c>
      <c r="H6" s="800" t="s">
        <v>692</v>
      </c>
      <c r="I6" s="804" t="s">
        <v>821</v>
      </c>
      <c r="J6" s="805"/>
      <c r="K6" s="805"/>
      <c r="L6" s="805"/>
      <c r="M6" s="805"/>
      <c r="N6" s="805"/>
      <c r="O6" s="805"/>
      <c r="P6" s="806"/>
    </row>
    <row r="7" spans="1:16" ht="36" customHeight="1" thickBot="1" x14ac:dyDescent="0.3">
      <c r="B7" s="801"/>
      <c r="C7" s="803"/>
      <c r="D7" s="801"/>
      <c r="E7" s="801"/>
      <c r="F7" s="801"/>
      <c r="G7" s="801"/>
      <c r="H7" s="801"/>
      <c r="I7" s="388" t="s">
        <v>693</v>
      </c>
      <c r="J7" s="388" t="s">
        <v>694</v>
      </c>
      <c r="K7" s="388" t="s">
        <v>695</v>
      </c>
      <c r="L7" s="388" t="s">
        <v>696</v>
      </c>
      <c r="M7" s="388" t="s">
        <v>697</v>
      </c>
      <c r="N7" s="388" t="s">
        <v>698</v>
      </c>
      <c r="O7" s="388" t="s">
        <v>699</v>
      </c>
      <c r="P7" s="389" t="s">
        <v>700</v>
      </c>
    </row>
    <row r="8" spans="1:16" x14ac:dyDescent="0.25">
      <c r="A8" s="390"/>
      <c r="B8" s="778" t="s">
        <v>53</v>
      </c>
      <c r="C8" s="781" t="s">
        <v>806</v>
      </c>
      <c r="D8" s="784">
        <v>2022</v>
      </c>
      <c r="E8" s="784">
        <v>2022</v>
      </c>
      <c r="F8" s="796">
        <v>11000000</v>
      </c>
      <c r="G8" s="793"/>
      <c r="H8" s="401" t="s">
        <v>701</v>
      </c>
      <c r="I8" s="391"/>
      <c r="J8" s="391"/>
      <c r="K8" s="391"/>
      <c r="L8" s="391"/>
      <c r="M8" s="391"/>
      <c r="N8" s="391"/>
      <c r="O8" s="391"/>
      <c r="P8" s="464"/>
    </row>
    <row r="9" spans="1:16" x14ac:dyDescent="0.25">
      <c r="A9" s="390"/>
      <c r="B9" s="779"/>
      <c r="C9" s="782"/>
      <c r="D9" s="785"/>
      <c r="E9" s="785"/>
      <c r="F9" s="797"/>
      <c r="G9" s="794"/>
      <c r="H9" s="401" t="s">
        <v>702</v>
      </c>
      <c r="I9" s="391"/>
      <c r="J9" s="391"/>
      <c r="K9" s="391"/>
      <c r="L9" s="391"/>
      <c r="M9" s="391"/>
      <c r="N9" s="391"/>
      <c r="O9" s="391"/>
      <c r="P9" s="465"/>
    </row>
    <row r="10" spans="1:16" x14ac:dyDescent="0.25">
      <c r="A10" s="390"/>
      <c r="B10" s="779"/>
      <c r="C10" s="782"/>
      <c r="D10" s="785"/>
      <c r="E10" s="785"/>
      <c r="F10" s="797"/>
      <c r="G10" s="794"/>
      <c r="H10" s="401" t="s">
        <v>49</v>
      </c>
      <c r="I10" s="391"/>
      <c r="J10" s="391"/>
      <c r="K10" s="391"/>
      <c r="L10" s="391"/>
      <c r="M10" s="391"/>
      <c r="N10" s="391"/>
      <c r="O10" s="391"/>
      <c r="P10" s="465"/>
    </row>
    <row r="11" spans="1:16" x14ac:dyDescent="0.25">
      <c r="A11" s="390"/>
      <c r="B11" s="779"/>
      <c r="C11" s="782"/>
      <c r="D11" s="785"/>
      <c r="E11" s="785"/>
      <c r="F11" s="797"/>
      <c r="G11" s="794"/>
      <c r="H11" s="401" t="s">
        <v>703</v>
      </c>
      <c r="I11" s="391"/>
      <c r="J11" s="391"/>
      <c r="K11" s="391">
        <v>11000000</v>
      </c>
      <c r="L11" s="391"/>
      <c r="M11" s="391">
        <v>11000000</v>
      </c>
      <c r="N11" s="391"/>
      <c r="O11" s="391">
        <v>11000000</v>
      </c>
      <c r="P11" s="465"/>
    </row>
    <row r="12" spans="1:16" x14ac:dyDescent="0.25">
      <c r="A12" s="390"/>
      <c r="B12" s="780"/>
      <c r="C12" s="783"/>
      <c r="D12" s="786"/>
      <c r="E12" s="786"/>
      <c r="F12" s="798"/>
      <c r="G12" s="795"/>
      <c r="H12" s="402" t="s">
        <v>704</v>
      </c>
      <c r="I12" s="462">
        <f>+I8+I9+I10+I11</f>
        <v>0</v>
      </c>
      <c r="J12" s="462">
        <f t="shared" ref="J12:P12" si="0">+J8+J9+J10+J11</f>
        <v>0</v>
      </c>
      <c r="K12" s="462">
        <f t="shared" si="0"/>
        <v>11000000</v>
      </c>
      <c r="L12" s="462">
        <f t="shared" si="0"/>
        <v>0</v>
      </c>
      <c r="M12" s="462">
        <f t="shared" si="0"/>
        <v>11000000</v>
      </c>
      <c r="N12" s="462">
        <f t="shared" si="0"/>
        <v>0</v>
      </c>
      <c r="O12" s="462">
        <f t="shared" si="0"/>
        <v>11000000</v>
      </c>
      <c r="P12" s="466">
        <f t="shared" si="0"/>
        <v>0</v>
      </c>
    </row>
    <row r="13" spans="1:16" x14ac:dyDescent="0.25">
      <c r="A13" s="390"/>
      <c r="B13" s="778" t="s">
        <v>54</v>
      </c>
      <c r="C13" s="781" t="s">
        <v>807</v>
      </c>
      <c r="D13" s="784">
        <v>2022</v>
      </c>
      <c r="E13" s="784">
        <v>2022</v>
      </c>
      <c r="F13" s="796">
        <v>5000000</v>
      </c>
      <c r="G13" s="793"/>
      <c r="H13" s="401" t="s">
        <v>701</v>
      </c>
      <c r="I13" s="391"/>
      <c r="J13" s="391"/>
      <c r="K13" s="391"/>
      <c r="L13" s="391"/>
      <c r="M13" s="391"/>
      <c r="N13" s="391"/>
      <c r="O13" s="391"/>
      <c r="P13" s="465"/>
    </row>
    <row r="14" spans="1:16" x14ac:dyDescent="0.25">
      <c r="A14" s="390"/>
      <c r="B14" s="779"/>
      <c r="C14" s="782"/>
      <c r="D14" s="785"/>
      <c r="E14" s="785"/>
      <c r="F14" s="797"/>
      <c r="G14" s="794"/>
      <c r="H14" s="401" t="s">
        <v>702</v>
      </c>
      <c r="I14" s="391"/>
      <c r="J14" s="391"/>
      <c r="K14" s="391"/>
      <c r="L14" s="391"/>
      <c r="M14" s="391"/>
      <c r="N14" s="391"/>
      <c r="O14" s="391"/>
      <c r="P14" s="465"/>
    </row>
    <row r="15" spans="1:16" x14ac:dyDescent="0.25">
      <c r="A15" s="390"/>
      <c r="B15" s="779"/>
      <c r="C15" s="782"/>
      <c r="D15" s="785"/>
      <c r="E15" s="785"/>
      <c r="F15" s="797"/>
      <c r="G15" s="794"/>
      <c r="H15" s="401" t="s">
        <v>49</v>
      </c>
      <c r="I15" s="391"/>
      <c r="J15" s="391"/>
      <c r="K15" s="391"/>
      <c r="L15" s="391"/>
      <c r="M15" s="391"/>
      <c r="N15" s="391"/>
      <c r="O15" s="391"/>
      <c r="P15" s="465"/>
    </row>
    <row r="16" spans="1:16" x14ac:dyDescent="0.25">
      <c r="A16" s="390"/>
      <c r="B16" s="779"/>
      <c r="C16" s="782"/>
      <c r="D16" s="785"/>
      <c r="E16" s="785"/>
      <c r="F16" s="797"/>
      <c r="G16" s="794"/>
      <c r="H16" s="401" t="s">
        <v>703</v>
      </c>
      <c r="I16" s="391">
        <v>5000000</v>
      </c>
      <c r="J16" s="391"/>
      <c r="K16" s="391">
        <v>5000000</v>
      </c>
      <c r="L16" s="391"/>
      <c r="M16" s="391">
        <v>5000000</v>
      </c>
      <c r="N16" s="391"/>
      <c r="O16" s="391">
        <v>5000000</v>
      </c>
      <c r="P16" s="465"/>
    </row>
    <row r="17" spans="1:17" x14ac:dyDescent="0.25">
      <c r="A17" s="390"/>
      <c r="B17" s="780"/>
      <c r="C17" s="783"/>
      <c r="D17" s="786"/>
      <c r="E17" s="786"/>
      <c r="F17" s="798"/>
      <c r="G17" s="795"/>
      <c r="H17" s="402" t="s">
        <v>704</v>
      </c>
      <c r="I17" s="462">
        <f>+I13+I14+I15+I16</f>
        <v>5000000</v>
      </c>
      <c r="J17" s="462">
        <f t="shared" ref="J17" si="1">+J13+J14+J15+J16</f>
        <v>0</v>
      </c>
      <c r="K17" s="462">
        <f t="shared" ref="K17" si="2">+K13+K14+K15+K16</f>
        <v>5000000</v>
      </c>
      <c r="L17" s="462">
        <f t="shared" ref="L17" si="3">+L13+L14+L15+L16</f>
        <v>0</v>
      </c>
      <c r="M17" s="462">
        <f t="shared" ref="M17" si="4">+M13+M14+M15+M16</f>
        <v>5000000</v>
      </c>
      <c r="N17" s="462">
        <f t="shared" ref="N17" si="5">+N13+N14+N15+N16</f>
        <v>0</v>
      </c>
      <c r="O17" s="462">
        <f t="shared" ref="O17" si="6">+O13+O14+O15+O16</f>
        <v>5000000</v>
      </c>
      <c r="P17" s="466">
        <f t="shared" ref="P17" si="7">+P13+P14+P15+P16</f>
        <v>0</v>
      </c>
    </row>
    <row r="18" spans="1:17" x14ac:dyDescent="0.25">
      <c r="A18" s="390"/>
      <c r="B18" s="778" t="s">
        <v>55</v>
      </c>
      <c r="C18" s="781" t="s">
        <v>808</v>
      </c>
      <c r="D18" s="784">
        <v>2022</v>
      </c>
      <c r="E18" s="784">
        <v>2022</v>
      </c>
      <c r="F18" s="796">
        <v>3000000</v>
      </c>
      <c r="G18" s="793"/>
      <c r="H18" s="401" t="s">
        <v>701</v>
      </c>
      <c r="I18" s="391"/>
      <c r="J18" s="391"/>
      <c r="K18" s="391"/>
      <c r="L18" s="391"/>
      <c r="M18" s="391"/>
      <c r="N18" s="391"/>
      <c r="O18" s="391"/>
      <c r="P18" s="465"/>
    </row>
    <row r="19" spans="1:17" x14ac:dyDescent="0.25">
      <c r="A19" s="390"/>
      <c r="B19" s="779"/>
      <c r="C19" s="782"/>
      <c r="D19" s="785"/>
      <c r="E19" s="785"/>
      <c r="F19" s="797"/>
      <c r="G19" s="794"/>
      <c r="H19" s="401" t="s">
        <v>702</v>
      </c>
      <c r="I19" s="391"/>
      <c r="J19" s="391"/>
      <c r="K19" s="391"/>
      <c r="L19" s="391"/>
      <c r="M19" s="391"/>
      <c r="N19" s="391"/>
      <c r="O19" s="391"/>
      <c r="P19" s="465"/>
    </row>
    <row r="20" spans="1:17" x14ac:dyDescent="0.25">
      <c r="A20" s="390"/>
      <c r="B20" s="779"/>
      <c r="C20" s="782"/>
      <c r="D20" s="785"/>
      <c r="E20" s="785"/>
      <c r="F20" s="797"/>
      <c r="G20" s="794"/>
      <c r="H20" s="401" t="s">
        <v>49</v>
      </c>
      <c r="I20" s="391"/>
      <c r="J20" s="391"/>
      <c r="K20" s="391"/>
      <c r="L20" s="391"/>
      <c r="M20" s="391"/>
      <c r="N20" s="391"/>
      <c r="O20" s="391"/>
      <c r="P20" s="465"/>
    </row>
    <row r="21" spans="1:17" x14ac:dyDescent="0.25">
      <c r="A21" s="390"/>
      <c r="B21" s="779"/>
      <c r="C21" s="782"/>
      <c r="D21" s="785"/>
      <c r="E21" s="785"/>
      <c r="F21" s="797"/>
      <c r="G21" s="794"/>
      <c r="H21" s="401" t="s">
        <v>703</v>
      </c>
      <c r="I21" s="391"/>
      <c r="J21" s="391"/>
      <c r="K21" s="391"/>
      <c r="L21" s="391"/>
      <c r="M21" s="391">
        <v>3000000</v>
      </c>
      <c r="N21" s="391"/>
      <c r="O21" s="391">
        <v>3000000</v>
      </c>
      <c r="P21" s="465"/>
    </row>
    <row r="22" spans="1:17" x14ac:dyDescent="0.25">
      <c r="A22" s="390"/>
      <c r="B22" s="780"/>
      <c r="C22" s="783"/>
      <c r="D22" s="786"/>
      <c r="E22" s="786"/>
      <c r="F22" s="798"/>
      <c r="G22" s="795"/>
      <c r="H22" s="402" t="s">
        <v>704</v>
      </c>
      <c r="I22" s="462">
        <f>+I18+I19+I20+I21</f>
        <v>0</v>
      </c>
      <c r="J22" s="462">
        <f t="shared" ref="J22" si="8">+J18+J19+J20+J21</f>
        <v>0</v>
      </c>
      <c r="K22" s="462">
        <f t="shared" ref="K22" si="9">+K18+K19+K20+K21</f>
        <v>0</v>
      </c>
      <c r="L22" s="462">
        <f t="shared" ref="L22" si="10">+L18+L19+L20+L21</f>
        <v>0</v>
      </c>
      <c r="M22" s="462">
        <f t="shared" ref="M22" si="11">+M18+M19+M20+M21</f>
        <v>3000000</v>
      </c>
      <c r="N22" s="462">
        <f t="shared" ref="N22" si="12">+N18+N19+N20+N21</f>
        <v>0</v>
      </c>
      <c r="O22" s="462">
        <f t="shared" ref="O22" si="13">+O18+O19+O20+O21</f>
        <v>3000000</v>
      </c>
      <c r="P22" s="466">
        <f t="shared" ref="P22" si="14">+P18+P19+P20+P21</f>
        <v>0</v>
      </c>
    </row>
    <row r="23" spans="1:17" x14ac:dyDescent="0.25">
      <c r="A23" s="390"/>
      <c r="B23" s="778" t="s">
        <v>56</v>
      </c>
      <c r="C23" s="781" t="s">
        <v>809</v>
      </c>
      <c r="D23" s="784">
        <v>2022</v>
      </c>
      <c r="E23" s="784">
        <v>2022</v>
      </c>
      <c r="F23" s="796">
        <v>6000000</v>
      </c>
      <c r="G23" s="793"/>
      <c r="H23" s="401" t="s">
        <v>701</v>
      </c>
      <c r="I23" s="391"/>
      <c r="J23" s="391"/>
      <c r="K23" s="391"/>
      <c r="L23" s="391"/>
      <c r="M23" s="391"/>
      <c r="N23" s="391"/>
      <c r="O23" s="391"/>
      <c r="P23" s="465"/>
    </row>
    <row r="24" spans="1:17" x14ac:dyDescent="0.25">
      <c r="A24" s="390"/>
      <c r="B24" s="779"/>
      <c r="C24" s="782"/>
      <c r="D24" s="785"/>
      <c r="E24" s="785"/>
      <c r="F24" s="797"/>
      <c r="G24" s="794"/>
      <c r="H24" s="401" t="s">
        <v>702</v>
      </c>
      <c r="I24" s="391"/>
      <c r="J24" s="391"/>
      <c r="K24" s="391"/>
      <c r="L24" s="391"/>
      <c r="M24" s="391"/>
      <c r="N24" s="391"/>
      <c r="O24" s="391"/>
      <c r="P24" s="465"/>
    </row>
    <row r="25" spans="1:17" x14ac:dyDescent="0.25">
      <c r="A25" s="390"/>
      <c r="B25" s="779"/>
      <c r="C25" s="782"/>
      <c r="D25" s="785"/>
      <c r="E25" s="785"/>
      <c r="F25" s="797"/>
      <c r="G25" s="794"/>
      <c r="H25" s="401" t="s">
        <v>49</v>
      </c>
      <c r="I25" s="391"/>
      <c r="J25" s="391"/>
      <c r="K25" s="391"/>
      <c r="L25" s="391"/>
      <c r="M25" s="391"/>
      <c r="N25" s="391"/>
      <c r="O25" s="391"/>
      <c r="P25" s="465"/>
    </row>
    <row r="26" spans="1:17" x14ac:dyDescent="0.25">
      <c r="A26" s="390"/>
      <c r="B26" s="779"/>
      <c r="C26" s="782"/>
      <c r="D26" s="785"/>
      <c r="E26" s="785"/>
      <c r="F26" s="797"/>
      <c r="G26" s="794"/>
      <c r="H26" s="401" t="s">
        <v>703</v>
      </c>
      <c r="I26" s="391"/>
      <c r="J26" s="391"/>
      <c r="K26" s="391"/>
      <c r="L26" s="391"/>
      <c r="M26" s="391">
        <v>6000000</v>
      </c>
      <c r="N26" s="391"/>
      <c r="O26" s="391">
        <v>6000000</v>
      </c>
      <c r="P26" s="465"/>
    </row>
    <row r="27" spans="1:17" x14ac:dyDescent="0.25">
      <c r="A27" s="390"/>
      <c r="B27" s="780"/>
      <c r="C27" s="783"/>
      <c r="D27" s="786"/>
      <c r="E27" s="786"/>
      <c r="F27" s="798"/>
      <c r="G27" s="795"/>
      <c r="H27" s="402" t="s">
        <v>704</v>
      </c>
      <c r="I27" s="462">
        <f>+I23+I24+I25+I26</f>
        <v>0</v>
      </c>
      <c r="J27" s="462">
        <f t="shared" ref="J27" si="15">+J23+J24+J25+J26</f>
        <v>0</v>
      </c>
      <c r="K27" s="462">
        <f t="shared" ref="K27" si="16">+K23+K24+K25+K26</f>
        <v>0</v>
      </c>
      <c r="L27" s="462">
        <f t="shared" ref="L27" si="17">+L23+L24+L25+L26</f>
        <v>0</v>
      </c>
      <c r="M27" s="462">
        <f t="shared" ref="M27" si="18">+M23+M24+M25+M26</f>
        <v>6000000</v>
      </c>
      <c r="N27" s="462">
        <f t="shared" ref="N27" si="19">+N23+N24+N25+N26</f>
        <v>0</v>
      </c>
      <c r="O27" s="462">
        <f t="shared" ref="O27" si="20">+O23+O24+O25+O26</f>
        <v>6000000</v>
      </c>
      <c r="P27" s="466">
        <f t="shared" ref="P27" si="21">+P23+P24+P25+P26</f>
        <v>0</v>
      </c>
    </row>
    <row r="28" spans="1:17" x14ac:dyDescent="0.25">
      <c r="A28" s="390"/>
      <c r="B28" s="778" t="s">
        <v>57</v>
      </c>
      <c r="C28" s="781" t="s">
        <v>810</v>
      </c>
      <c r="D28" s="784">
        <v>2022</v>
      </c>
      <c r="E28" s="784">
        <v>2022</v>
      </c>
      <c r="F28" s="796">
        <v>4000000</v>
      </c>
      <c r="G28" s="793"/>
      <c r="H28" s="401" t="s">
        <v>701</v>
      </c>
      <c r="I28" s="391"/>
      <c r="J28" s="391"/>
      <c r="K28" s="391"/>
      <c r="L28" s="391"/>
      <c r="M28" s="391"/>
      <c r="N28" s="391"/>
      <c r="O28" s="391"/>
      <c r="P28" s="465"/>
    </row>
    <row r="29" spans="1:17" x14ac:dyDescent="0.25">
      <c r="A29" s="390"/>
      <c r="B29" s="779"/>
      <c r="C29" s="782"/>
      <c r="D29" s="785"/>
      <c r="E29" s="785"/>
      <c r="F29" s="797"/>
      <c r="G29" s="794"/>
      <c r="H29" s="401" t="s">
        <v>702</v>
      </c>
      <c r="I29" s="391"/>
      <c r="J29" s="391"/>
      <c r="K29" s="391"/>
      <c r="L29" s="391"/>
      <c r="M29" s="391"/>
      <c r="N29" s="391"/>
      <c r="O29" s="391"/>
      <c r="P29" s="465"/>
    </row>
    <row r="30" spans="1:17" x14ac:dyDescent="0.25">
      <c r="A30" s="390"/>
      <c r="B30" s="779"/>
      <c r="C30" s="782"/>
      <c r="D30" s="785"/>
      <c r="E30" s="785"/>
      <c r="F30" s="797"/>
      <c r="G30" s="794"/>
      <c r="H30" s="401" t="s">
        <v>49</v>
      </c>
      <c r="I30" s="391"/>
      <c r="J30" s="391"/>
      <c r="K30" s="391"/>
      <c r="L30" s="391"/>
      <c r="M30" s="391"/>
      <c r="N30" s="391"/>
      <c r="O30" s="391"/>
      <c r="P30" s="465"/>
    </row>
    <row r="31" spans="1:17" x14ac:dyDescent="0.25">
      <c r="A31" s="390"/>
      <c r="B31" s="779"/>
      <c r="C31" s="782"/>
      <c r="D31" s="785"/>
      <c r="E31" s="785"/>
      <c r="F31" s="797"/>
      <c r="G31" s="794"/>
      <c r="H31" s="401" t="s">
        <v>703</v>
      </c>
      <c r="I31" s="391">
        <v>4000000</v>
      </c>
      <c r="J31" s="391"/>
      <c r="K31" s="391">
        <v>4000000</v>
      </c>
      <c r="L31" s="391"/>
      <c r="M31" s="391">
        <v>4000000</v>
      </c>
      <c r="N31" s="391"/>
      <c r="O31" s="391">
        <v>4000000</v>
      </c>
      <c r="P31" s="465"/>
    </row>
    <row r="32" spans="1:17" x14ac:dyDescent="0.25">
      <c r="A32" s="390"/>
      <c r="B32" s="780"/>
      <c r="C32" s="783"/>
      <c r="D32" s="786"/>
      <c r="E32" s="786"/>
      <c r="F32" s="798"/>
      <c r="G32" s="795"/>
      <c r="H32" s="402" t="s">
        <v>704</v>
      </c>
      <c r="I32" s="462">
        <f>+I28+I29+I30+I31</f>
        <v>4000000</v>
      </c>
      <c r="J32" s="462">
        <f t="shared" ref="J32" si="22">+J28+J29+J30+J31</f>
        <v>0</v>
      </c>
      <c r="K32" s="462">
        <f t="shared" ref="K32" si="23">+K28+K29+K30+K31</f>
        <v>4000000</v>
      </c>
      <c r="L32" s="462">
        <f t="shared" ref="L32" si="24">+L28+L29+L30+L31</f>
        <v>0</v>
      </c>
      <c r="M32" s="462">
        <f t="shared" ref="M32" si="25">+M28+M29+M30+M31</f>
        <v>4000000</v>
      </c>
      <c r="N32" s="462">
        <f t="shared" ref="N32" si="26">+N28+N29+N30+N31</f>
        <v>0</v>
      </c>
      <c r="O32" s="462">
        <f t="shared" ref="O32" si="27">+O28+O29+O30+O31</f>
        <v>4000000</v>
      </c>
      <c r="P32" s="466">
        <f t="shared" ref="P32" si="28">+P28+P29+P30+P31</f>
        <v>0</v>
      </c>
      <c r="Q32" s="463"/>
    </row>
    <row r="33" spans="1:16" x14ac:dyDescent="0.25">
      <c r="A33" s="390"/>
      <c r="B33" s="778" t="s">
        <v>58</v>
      </c>
      <c r="C33" s="781" t="s">
        <v>811</v>
      </c>
      <c r="D33" s="784">
        <v>2022</v>
      </c>
      <c r="E33" s="784">
        <v>2022</v>
      </c>
      <c r="F33" s="796">
        <v>800000</v>
      </c>
      <c r="G33" s="793"/>
      <c r="H33" s="401" t="s">
        <v>701</v>
      </c>
      <c r="I33" s="391"/>
      <c r="J33" s="391"/>
      <c r="K33" s="391"/>
      <c r="L33" s="391"/>
      <c r="M33" s="391"/>
      <c r="N33" s="391"/>
      <c r="O33" s="391"/>
      <c r="P33" s="465"/>
    </row>
    <row r="34" spans="1:16" x14ac:dyDescent="0.25">
      <c r="A34" s="390"/>
      <c r="B34" s="779"/>
      <c r="C34" s="782"/>
      <c r="D34" s="785"/>
      <c r="E34" s="785"/>
      <c r="F34" s="797"/>
      <c r="G34" s="794"/>
      <c r="H34" s="401" t="s">
        <v>702</v>
      </c>
      <c r="I34" s="391"/>
      <c r="J34" s="391"/>
      <c r="K34" s="391"/>
      <c r="L34" s="391"/>
      <c r="M34" s="391"/>
      <c r="N34" s="391"/>
      <c r="O34" s="391"/>
      <c r="P34" s="465"/>
    </row>
    <row r="35" spans="1:16" x14ac:dyDescent="0.25">
      <c r="A35" s="390"/>
      <c r="B35" s="779"/>
      <c r="C35" s="782"/>
      <c r="D35" s="785"/>
      <c r="E35" s="785"/>
      <c r="F35" s="797"/>
      <c r="G35" s="794"/>
      <c r="H35" s="401" t="s">
        <v>49</v>
      </c>
      <c r="I35" s="391"/>
      <c r="J35" s="391"/>
      <c r="K35" s="391"/>
      <c r="L35" s="391"/>
      <c r="M35" s="391"/>
      <c r="N35" s="391"/>
      <c r="O35" s="391"/>
      <c r="P35" s="465"/>
    </row>
    <row r="36" spans="1:16" x14ac:dyDescent="0.25">
      <c r="A36" s="390"/>
      <c r="B36" s="779"/>
      <c r="C36" s="782"/>
      <c r="D36" s="785"/>
      <c r="E36" s="785"/>
      <c r="F36" s="797"/>
      <c r="G36" s="794"/>
      <c r="H36" s="401" t="s">
        <v>703</v>
      </c>
      <c r="I36" s="391"/>
      <c r="J36" s="391"/>
      <c r="K36" s="391"/>
      <c r="L36" s="391"/>
      <c r="M36" s="391">
        <v>800000</v>
      </c>
      <c r="N36" s="391"/>
      <c r="O36" s="391">
        <v>800000</v>
      </c>
      <c r="P36" s="465"/>
    </row>
    <row r="37" spans="1:16" ht="17.25" customHeight="1" x14ac:dyDescent="0.25">
      <c r="A37" s="390"/>
      <c r="B37" s="780"/>
      <c r="C37" s="783"/>
      <c r="D37" s="786"/>
      <c r="E37" s="786"/>
      <c r="F37" s="798"/>
      <c r="G37" s="795"/>
      <c r="H37" s="402" t="s">
        <v>704</v>
      </c>
      <c r="I37" s="462">
        <f>+I33+I34+I35+I36</f>
        <v>0</v>
      </c>
      <c r="J37" s="462">
        <f t="shared" ref="J37" si="29">+J33+J34+J35+J36</f>
        <v>0</v>
      </c>
      <c r="K37" s="462">
        <f t="shared" ref="K37" si="30">+K33+K34+K35+K36</f>
        <v>0</v>
      </c>
      <c r="L37" s="462">
        <f t="shared" ref="L37" si="31">+L33+L34+L35+L36</f>
        <v>0</v>
      </c>
      <c r="M37" s="462">
        <f t="shared" ref="M37" si="32">+M33+M34+M35+M36</f>
        <v>800000</v>
      </c>
      <c r="N37" s="462">
        <f t="shared" ref="N37" si="33">+N33+N34+N35+N36</f>
        <v>0</v>
      </c>
      <c r="O37" s="462">
        <f t="shared" ref="O37" si="34">+O33+O34+O35+O36</f>
        <v>800000</v>
      </c>
      <c r="P37" s="466">
        <f t="shared" ref="P37" si="35">+P33+P34+P35+P36</f>
        <v>0</v>
      </c>
    </row>
    <row r="38" spans="1:16" x14ac:dyDescent="0.25">
      <c r="A38" s="390"/>
      <c r="B38" s="778" t="s">
        <v>59</v>
      </c>
      <c r="C38" s="781" t="s">
        <v>731</v>
      </c>
      <c r="D38" s="784">
        <v>2022</v>
      </c>
      <c r="E38" s="784">
        <v>2022</v>
      </c>
      <c r="F38" s="796">
        <v>13000000</v>
      </c>
      <c r="G38" s="793"/>
      <c r="H38" s="401" t="s">
        <v>701</v>
      </c>
      <c r="I38" s="391"/>
      <c r="J38" s="391"/>
      <c r="K38" s="391"/>
      <c r="L38" s="391"/>
      <c r="M38" s="391"/>
      <c r="N38" s="391"/>
      <c r="O38" s="391"/>
      <c r="P38" s="465"/>
    </row>
    <row r="39" spans="1:16" x14ac:dyDescent="0.25">
      <c r="A39" s="390"/>
      <c r="B39" s="779"/>
      <c r="C39" s="782"/>
      <c r="D39" s="785"/>
      <c r="E39" s="785"/>
      <c r="F39" s="797"/>
      <c r="G39" s="794"/>
      <c r="H39" s="401" t="s">
        <v>702</v>
      </c>
      <c r="I39" s="391"/>
      <c r="J39" s="391"/>
      <c r="K39" s="391"/>
      <c r="L39" s="391"/>
      <c r="M39" s="391"/>
      <c r="N39" s="391"/>
      <c r="O39" s="391"/>
      <c r="P39" s="465"/>
    </row>
    <row r="40" spans="1:16" x14ac:dyDescent="0.25">
      <c r="A40" s="390"/>
      <c r="B40" s="779"/>
      <c r="C40" s="782"/>
      <c r="D40" s="785"/>
      <c r="E40" s="785"/>
      <c r="F40" s="797"/>
      <c r="G40" s="794"/>
      <c r="H40" s="401" t="s">
        <v>49</v>
      </c>
      <c r="I40" s="391"/>
      <c r="J40" s="391"/>
      <c r="K40" s="391"/>
      <c r="L40" s="391"/>
      <c r="M40" s="391"/>
      <c r="N40" s="391"/>
      <c r="O40" s="391"/>
      <c r="P40" s="465"/>
    </row>
    <row r="41" spans="1:16" x14ac:dyDescent="0.25">
      <c r="A41" s="390"/>
      <c r="B41" s="779"/>
      <c r="C41" s="782"/>
      <c r="D41" s="785"/>
      <c r="E41" s="785"/>
      <c r="F41" s="797"/>
      <c r="G41" s="794"/>
      <c r="H41" s="401" t="s">
        <v>703</v>
      </c>
      <c r="I41" s="391"/>
      <c r="J41" s="391"/>
      <c r="K41" s="391">
        <v>13000000</v>
      </c>
      <c r="L41" s="391"/>
      <c r="M41" s="391">
        <v>13000000</v>
      </c>
      <c r="N41" s="391"/>
      <c r="O41" s="391">
        <v>13000000</v>
      </c>
      <c r="P41" s="465"/>
    </row>
    <row r="42" spans="1:16" x14ac:dyDescent="0.25">
      <c r="A42" s="390"/>
      <c r="B42" s="780"/>
      <c r="C42" s="783"/>
      <c r="D42" s="786"/>
      <c r="E42" s="786"/>
      <c r="F42" s="798"/>
      <c r="G42" s="795"/>
      <c r="H42" s="402" t="s">
        <v>704</v>
      </c>
      <c r="I42" s="462">
        <f>+I38+I39+I40+I41</f>
        <v>0</v>
      </c>
      <c r="J42" s="462">
        <f t="shared" ref="J42" si="36">+J38+J39+J40+J41</f>
        <v>0</v>
      </c>
      <c r="K42" s="462">
        <f t="shared" ref="K42" si="37">+K38+K39+K40+K41</f>
        <v>13000000</v>
      </c>
      <c r="L42" s="462">
        <f t="shared" ref="L42" si="38">+L38+L39+L40+L41</f>
        <v>0</v>
      </c>
      <c r="M42" s="462">
        <f t="shared" ref="M42" si="39">+M38+M39+M40+M41</f>
        <v>13000000</v>
      </c>
      <c r="N42" s="462">
        <f t="shared" ref="N42" si="40">+N38+N39+N40+N41</f>
        <v>0</v>
      </c>
      <c r="O42" s="462">
        <f t="shared" ref="O42" si="41">+O38+O39+O40+O41</f>
        <v>13000000</v>
      </c>
      <c r="P42" s="466">
        <f t="shared" ref="P42" si="42">+P38+P39+P40+P41</f>
        <v>0</v>
      </c>
    </row>
    <row r="43" spans="1:16" x14ac:dyDescent="0.25">
      <c r="A43" s="390"/>
      <c r="B43" s="778" t="s">
        <v>719</v>
      </c>
      <c r="C43" s="781" t="s">
        <v>730</v>
      </c>
      <c r="D43" s="784">
        <v>2022</v>
      </c>
      <c r="E43" s="784">
        <v>2022</v>
      </c>
      <c r="F43" s="796">
        <v>1300000</v>
      </c>
      <c r="G43" s="793"/>
      <c r="H43" s="401" t="s">
        <v>701</v>
      </c>
      <c r="I43" s="391"/>
      <c r="J43" s="391"/>
      <c r="K43" s="391"/>
      <c r="L43" s="391"/>
      <c r="M43" s="391"/>
      <c r="N43" s="391"/>
      <c r="O43" s="391"/>
      <c r="P43" s="465"/>
    </row>
    <row r="44" spans="1:16" x14ac:dyDescent="0.25">
      <c r="A44" s="390"/>
      <c r="B44" s="779"/>
      <c r="C44" s="782"/>
      <c r="D44" s="785"/>
      <c r="E44" s="785"/>
      <c r="F44" s="797"/>
      <c r="G44" s="794"/>
      <c r="H44" s="401" t="s">
        <v>702</v>
      </c>
      <c r="I44" s="391"/>
      <c r="J44" s="391"/>
      <c r="K44" s="391"/>
      <c r="L44" s="391"/>
      <c r="M44" s="391"/>
      <c r="N44" s="391"/>
      <c r="O44" s="391"/>
      <c r="P44" s="465"/>
    </row>
    <row r="45" spans="1:16" x14ac:dyDescent="0.25">
      <c r="A45" s="390"/>
      <c r="B45" s="779"/>
      <c r="C45" s="782"/>
      <c r="D45" s="785"/>
      <c r="E45" s="785"/>
      <c r="F45" s="797"/>
      <c r="G45" s="794"/>
      <c r="H45" s="401" t="s">
        <v>49</v>
      </c>
      <c r="I45" s="391"/>
      <c r="J45" s="391"/>
      <c r="K45" s="391"/>
      <c r="L45" s="391"/>
      <c r="M45" s="391"/>
      <c r="N45" s="391"/>
      <c r="O45" s="391"/>
      <c r="P45" s="465"/>
    </row>
    <row r="46" spans="1:16" x14ac:dyDescent="0.25">
      <c r="A46" s="390"/>
      <c r="B46" s="779"/>
      <c r="C46" s="782"/>
      <c r="D46" s="785"/>
      <c r="E46" s="785"/>
      <c r="F46" s="797"/>
      <c r="G46" s="794"/>
      <c r="H46" s="401" t="s">
        <v>703</v>
      </c>
      <c r="I46" s="391">
        <v>1300000</v>
      </c>
      <c r="J46" s="391">
        <v>1295000</v>
      </c>
      <c r="K46" s="391">
        <v>1300000</v>
      </c>
      <c r="L46" s="391"/>
      <c r="M46" s="391">
        <v>1300000</v>
      </c>
      <c r="N46" s="391"/>
      <c r="O46" s="391">
        <v>4000000</v>
      </c>
      <c r="P46" s="465"/>
    </row>
    <row r="47" spans="1:16" x14ac:dyDescent="0.25">
      <c r="A47" s="390"/>
      <c r="B47" s="780"/>
      <c r="C47" s="783"/>
      <c r="D47" s="786"/>
      <c r="E47" s="786"/>
      <c r="F47" s="798"/>
      <c r="G47" s="795"/>
      <c r="H47" s="402" t="s">
        <v>704</v>
      </c>
      <c r="I47" s="462">
        <f>+I43+I44+I45+I46</f>
        <v>1300000</v>
      </c>
      <c r="J47" s="462">
        <f t="shared" ref="J47" si="43">+J43+J44+J45+J46</f>
        <v>1295000</v>
      </c>
      <c r="K47" s="462">
        <f t="shared" ref="K47" si="44">+K43+K44+K45+K46</f>
        <v>1300000</v>
      </c>
      <c r="L47" s="462">
        <f t="shared" ref="L47" si="45">+L43+L44+L45+L46</f>
        <v>0</v>
      </c>
      <c r="M47" s="462">
        <f t="shared" ref="M47" si="46">+M43+M44+M45+M46</f>
        <v>1300000</v>
      </c>
      <c r="N47" s="462">
        <f t="shared" ref="N47" si="47">+N43+N44+N45+N46</f>
        <v>0</v>
      </c>
      <c r="O47" s="462">
        <f t="shared" ref="O47" si="48">+O43+O44+O45+O46</f>
        <v>4000000</v>
      </c>
      <c r="P47" s="466">
        <f t="shared" ref="P47" si="49">+P43+P44+P45+P46</f>
        <v>0</v>
      </c>
    </row>
    <row r="48" spans="1:16" x14ac:dyDescent="0.25">
      <c r="A48" s="390"/>
      <c r="B48" s="787" t="s">
        <v>720</v>
      </c>
      <c r="C48" s="781" t="s">
        <v>822</v>
      </c>
      <c r="D48" s="784">
        <v>2022</v>
      </c>
      <c r="E48" s="784">
        <v>2022</v>
      </c>
      <c r="F48" s="796">
        <v>400000</v>
      </c>
      <c r="G48" s="793"/>
      <c r="H48" s="401" t="s">
        <v>701</v>
      </c>
      <c r="I48" s="391"/>
      <c r="J48" s="391"/>
      <c r="K48" s="391"/>
      <c r="L48" s="391"/>
      <c r="M48" s="391"/>
      <c r="N48" s="391"/>
      <c r="O48" s="391"/>
      <c r="P48" s="465"/>
    </row>
    <row r="49" spans="1:16" x14ac:dyDescent="0.25">
      <c r="A49" s="390"/>
      <c r="B49" s="788"/>
      <c r="C49" s="782"/>
      <c r="D49" s="785"/>
      <c r="E49" s="785"/>
      <c r="F49" s="797"/>
      <c r="G49" s="794"/>
      <c r="H49" s="401" t="s">
        <v>702</v>
      </c>
      <c r="I49" s="391"/>
      <c r="J49" s="391"/>
      <c r="K49" s="391"/>
      <c r="L49" s="391"/>
      <c r="M49" s="391"/>
      <c r="N49" s="391"/>
      <c r="O49" s="391"/>
      <c r="P49" s="465"/>
    </row>
    <row r="50" spans="1:16" x14ac:dyDescent="0.25">
      <c r="A50" s="390"/>
      <c r="B50" s="788"/>
      <c r="C50" s="782"/>
      <c r="D50" s="785"/>
      <c r="E50" s="785"/>
      <c r="F50" s="797"/>
      <c r="G50" s="794"/>
      <c r="H50" s="401" t="s">
        <v>49</v>
      </c>
      <c r="I50" s="391"/>
      <c r="J50" s="391"/>
      <c r="K50" s="391"/>
      <c r="L50" s="391"/>
      <c r="M50" s="391"/>
      <c r="N50" s="391"/>
      <c r="O50" s="391"/>
      <c r="P50" s="465"/>
    </row>
    <row r="51" spans="1:16" x14ac:dyDescent="0.25">
      <c r="A51" s="390"/>
      <c r="B51" s="788"/>
      <c r="C51" s="782"/>
      <c r="D51" s="785"/>
      <c r="E51" s="785"/>
      <c r="F51" s="797"/>
      <c r="G51" s="794"/>
      <c r="H51" s="401" t="s">
        <v>703</v>
      </c>
      <c r="I51" s="391">
        <v>400000</v>
      </c>
      <c r="J51" s="391"/>
      <c r="K51" s="391"/>
      <c r="L51" s="391"/>
      <c r="M51" s="391"/>
      <c r="N51" s="391"/>
      <c r="O51" s="391"/>
      <c r="P51" s="465"/>
    </row>
    <row r="52" spans="1:16" x14ac:dyDescent="0.25">
      <c r="A52" s="390"/>
      <c r="B52" s="789"/>
      <c r="C52" s="783"/>
      <c r="D52" s="786"/>
      <c r="E52" s="786"/>
      <c r="F52" s="798"/>
      <c r="G52" s="795"/>
      <c r="H52" s="402" t="s">
        <v>704</v>
      </c>
      <c r="I52" s="462">
        <f>+I48+I49+I50+I51</f>
        <v>400000</v>
      </c>
      <c r="J52" s="462">
        <f t="shared" ref="J52" si="50">+J48+J49+J50+J51</f>
        <v>0</v>
      </c>
      <c r="K52" s="462">
        <f t="shared" ref="K52" si="51">+K48+K49+K50+K51</f>
        <v>0</v>
      </c>
      <c r="L52" s="462">
        <f t="shared" ref="L52" si="52">+L48+L49+L50+L51</f>
        <v>0</v>
      </c>
      <c r="M52" s="462">
        <f t="shared" ref="M52" si="53">+M48+M49+M50+M51</f>
        <v>0</v>
      </c>
      <c r="N52" s="462">
        <f t="shared" ref="N52" si="54">+N48+N49+N50+N51</f>
        <v>0</v>
      </c>
      <c r="O52" s="462">
        <f t="shared" ref="O52" si="55">+O48+O49+O50+O51</f>
        <v>0</v>
      </c>
      <c r="P52" s="466">
        <f t="shared" ref="P52" si="56">+P48+P49+P50+P51</f>
        <v>0</v>
      </c>
    </row>
    <row r="53" spans="1:16" x14ac:dyDescent="0.25">
      <c r="A53" s="390"/>
      <c r="B53" s="787" t="s">
        <v>721</v>
      </c>
      <c r="C53" s="781"/>
      <c r="D53" s="784"/>
      <c r="E53" s="784"/>
      <c r="F53" s="796"/>
      <c r="G53" s="793"/>
      <c r="H53" s="401" t="s">
        <v>701</v>
      </c>
      <c r="I53" s="391"/>
      <c r="J53" s="391"/>
      <c r="K53" s="391"/>
      <c r="L53" s="391"/>
      <c r="M53" s="391"/>
      <c r="N53" s="391"/>
      <c r="O53" s="391"/>
      <c r="P53" s="465"/>
    </row>
    <row r="54" spans="1:16" x14ac:dyDescent="0.25">
      <c r="A54" s="390"/>
      <c r="B54" s="788"/>
      <c r="C54" s="782"/>
      <c r="D54" s="785"/>
      <c r="E54" s="785"/>
      <c r="F54" s="797"/>
      <c r="G54" s="794"/>
      <c r="H54" s="401" t="s">
        <v>702</v>
      </c>
      <c r="I54" s="391"/>
      <c r="J54" s="391"/>
      <c r="K54" s="391"/>
      <c r="L54" s="391"/>
      <c r="M54" s="391"/>
      <c r="N54" s="391"/>
      <c r="O54" s="391"/>
      <c r="P54" s="465"/>
    </row>
    <row r="55" spans="1:16" x14ac:dyDescent="0.25">
      <c r="A55" s="390"/>
      <c r="B55" s="788"/>
      <c r="C55" s="782"/>
      <c r="D55" s="785"/>
      <c r="E55" s="785"/>
      <c r="F55" s="797"/>
      <c r="G55" s="794"/>
      <c r="H55" s="401" t="s">
        <v>49</v>
      </c>
      <c r="I55" s="391"/>
      <c r="J55" s="391"/>
      <c r="K55" s="391"/>
      <c r="L55" s="391"/>
      <c r="M55" s="391"/>
      <c r="N55" s="391"/>
      <c r="O55" s="391"/>
      <c r="P55" s="465"/>
    </row>
    <row r="56" spans="1:16" x14ac:dyDescent="0.25">
      <c r="A56" s="390"/>
      <c r="B56" s="788"/>
      <c r="C56" s="782"/>
      <c r="D56" s="785"/>
      <c r="E56" s="785"/>
      <c r="F56" s="797"/>
      <c r="G56" s="794"/>
      <c r="H56" s="401" t="s">
        <v>703</v>
      </c>
      <c r="I56" s="391"/>
      <c r="J56" s="391"/>
      <c r="K56" s="391"/>
      <c r="L56" s="391"/>
      <c r="M56" s="391"/>
      <c r="N56" s="391"/>
      <c r="O56" s="391"/>
      <c r="P56" s="465"/>
    </row>
    <row r="57" spans="1:16" x14ac:dyDescent="0.25">
      <c r="A57" s="390"/>
      <c r="B57" s="789"/>
      <c r="C57" s="783"/>
      <c r="D57" s="786"/>
      <c r="E57" s="786"/>
      <c r="F57" s="798"/>
      <c r="G57" s="795"/>
      <c r="H57" s="402" t="s">
        <v>704</v>
      </c>
      <c r="I57" s="462">
        <f>+I53+I54+I55+I56</f>
        <v>0</v>
      </c>
      <c r="J57" s="462">
        <f t="shared" ref="J57" si="57">+J53+J54+J55+J56</f>
        <v>0</v>
      </c>
      <c r="K57" s="462">
        <f t="shared" ref="K57" si="58">+K53+K54+K55+K56</f>
        <v>0</v>
      </c>
      <c r="L57" s="462">
        <f t="shared" ref="L57" si="59">+L53+L54+L55+L56</f>
        <v>0</v>
      </c>
      <c r="M57" s="462">
        <f t="shared" ref="M57" si="60">+M53+M54+M55+M56</f>
        <v>0</v>
      </c>
      <c r="N57" s="462">
        <f t="shared" ref="N57" si="61">+N53+N54+N55+N56</f>
        <v>0</v>
      </c>
      <c r="O57" s="462">
        <f t="shared" ref="O57" si="62">+O53+O54+O55+O56</f>
        <v>0</v>
      </c>
      <c r="P57" s="466">
        <f t="shared" ref="P57" si="63">+P53+P54+P55+P56</f>
        <v>0</v>
      </c>
    </row>
    <row r="58" spans="1:16" x14ac:dyDescent="0.25">
      <c r="A58" s="390"/>
      <c r="B58" s="787" t="s">
        <v>722</v>
      </c>
      <c r="C58" s="781"/>
      <c r="D58" s="784"/>
      <c r="E58" s="784"/>
      <c r="F58" s="796"/>
      <c r="G58" s="793"/>
      <c r="H58" s="401" t="s">
        <v>701</v>
      </c>
      <c r="I58" s="391"/>
      <c r="J58" s="391"/>
      <c r="K58" s="391"/>
      <c r="L58" s="391"/>
      <c r="M58" s="391"/>
      <c r="N58" s="391"/>
      <c r="O58" s="391"/>
      <c r="P58" s="465"/>
    </row>
    <row r="59" spans="1:16" x14ac:dyDescent="0.25">
      <c r="A59" s="390"/>
      <c r="B59" s="788"/>
      <c r="C59" s="782"/>
      <c r="D59" s="785"/>
      <c r="E59" s="785"/>
      <c r="F59" s="797"/>
      <c r="G59" s="794"/>
      <c r="H59" s="401" t="s">
        <v>702</v>
      </c>
      <c r="I59" s="391"/>
      <c r="J59" s="391"/>
      <c r="K59" s="391"/>
      <c r="L59" s="391"/>
      <c r="M59" s="391"/>
      <c r="N59" s="391"/>
      <c r="O59" s="391"/>
      <c r="P59" s="465"/>
    </row>
    <row r="60" spans="1:16" x14ac:dyDescent="0.25">
      <c r="A60" s="390"/>
      <c r="B60" s="788"/>
      <c r="C60" s="782"/>
      <c r="D60" s="785"/>
      <c r="E60" s="785"/>
      <c r="F60" s="797"/>
      <c r="G60" s="794"/>
      <c r="H60" s="401" t="s">
        <v>49</v>
      </c>
      <c r="I60" s="391"/>
      <c r="J60" s="391"/>
      <c r="K60" s="391"/>
      <c r="L60" s="391"/>
      <c r="M60" s="391"/>
      <c r="N60" s="391"/>
      <c r="O60" s="391"/>
      <c r="P60" s="465"/>
    </row>
    <row r="61" spans="1:16" x14ac:dyDescent="0.25">
      <c r="A61" s="390"/>
      <c r="B61" s="788"/>
      <c r="C61" s="782"/>
      <c r="D61" s="785"/>
      <c r="E61" s="785"/>
      <c r="F61" s="797"/>
      <c r="G61" s="794"/>
      <c r="H61" s="401" t="s">
        <v>703</v>
      </c>
      <c r="I61" s="391"/>
      <c r="J61" s="391"/>
      <c r="K61" s="391"/>
      <c r="L61" s="391"/>
      <c r="M61" s="391"/>
      <c r="N61" s="391"/>
      <c r="O61" s="391"/>
      <c r="P61" s="465"/>
    </row>
    <row r="62" spans="1:16" x14ac:dyDescent="0.25">
      <c r="A62" s="390"/>
      <c r="B62" s="789"/>
      <c r="C62" s="783"/>
      <c r="D62" s="786"/>
      <c r="E62" s="786"/>
      <c r="F62" s="798"/>
      <c r="G62" s="795"/>
      <c r="H62" s="402" t="s">
        <v>704</v>
      </c>
      <c r="I62" s="462">
        <f>+I58+I59+I60+I61</f>
        <v>0</v>
      </c>
      <c r="J62" s="462">
        <f t="shared" ref="J62" si="64">+J58+J59+J60+J61</f>
        <v>0</v>
      </c>
      <c r="K62" s="462">
        <f t="shared" ref="K62" si="65">+K58+K59+K60+K61</f>
        <v>0</v>
      </c>
      <c r="L62" s="462">
        <f t="shared" ref="L62" si="66">+L58+L59+L60+L61</f>
        <v>0</v>
      </c>
      <c r="M62" s="462">
        <f t="shared" ref="M62" si="67">+M58+M59+M60+M61</f>
        <v>0</v>
      </c>
      <c r="N62" s="462">
        <f t="shared" ref="N62" si="68">+N58+N59+N60+N61</f>
        <v>0</v>
      </c>
      <c r="O62" s="462">
        <f t="shared" ref="O62" si="69">+O58+O59+O60+O61</f>
        <v>0</v>
      </c>
      <c r="P62" s="466">
        <f t="shared" ref="P62" si="70">+P58+P59+P60+P61</f>
        <v>0</v>
      </c>
    </row>
    <row r="63" spans="1:16" x14ac:dyDescent="0.25">
      <c r="A63" s="390"/>
      <c r="B63" s="787" t="s">
        <v>723</v>
      </c>
      <c r="C63" s="781"/>
      <c r="D63" s="784"/>
      <c r="E63" s="784"/>
      <c r="F63" s="796"/>
      <c r="G63" s="793"/>
      <c r="H63" s="401" t="s">
        <v>701</v>
      </c>
      <c r="I63" s="391"/>
      <c r="J63" s="391"/>
      <c r="K63" s="391"/>
      <c r="L63" s="391"/>
      <c r="M63" s="391"/>
      <c r="N63" s="391"/>
      <c r="O63" s="391"/>
      <c r="P63" s="465"/>
    </row>
    <row r="64" spans="1:16" x14ac:dyDescent="0.25">
      <c r="A64" s="390"/>
      <c r="B64" s="788"/>
      <c r="C64" s="782"/>
      <c r="D64" s="785"/>
      <c r="E64" s="785"/>
      <c r="F64" s="797"/>
      <c r="G64" s="794"/>
      <c r="H64" s="401" t="s">
        <v>702</v>
      </c>
      <c r="I64" s="391"/>
      <c r="J64" s="391"/>
      <c r="K64" s="391"/>
      <c r="L64" s="391"/>
      <c r="M64" s="391"/>
      <c r="N64" s="391"/>
      <c r="O64" s="391"/>
      <c r="P64" s="465"/>
    </row>
    <row r="65" spans="1:16" x14ac:dyDescent="0.25">
      <c r="A65" s="390"/>
      <c r="B65" s="788"/>
      <c r="C65" s="782"/>
      <c r="D65" s="785"/>
      <c r="E65" s="785"/>
      <c r="F65" s="797"/>
      <c r="G65" s="794"/>
      <c r="H65" s="401" t="s">
        <v>49</v>
      </c>
      <c r="I65" s="391"/>
      <c r="J65" s="391"/>
      <c r="K65" s="391"/>
      <c r="L65" s="391"/>
      <c r="M65" s="391"/>
      <c r="N65" s="391"/>
      <c r="O65" s="391"/>
      <c r="P65" s="465"/>
    </row>
    <row r="66" spans="1:16" x14ac:dyDescent="0.25">
      <c r="A66" s="390"/>
      <c r="B66" s="788"/>
      <c r="C66" s="782"/>
      <c r="D66" s="785"/>
      <c r="E66" s="785"/>
      <c r="F66" s="797"/>
      <c r="G66" s="794"/>
      <c r="H66" s="401" t="s">
        <v>703</v>
      </c>
      <c r="I66" s="391"/>
      <c r="J66" s="391"/>
      <c r="K66" s="391"/>
      <c r="L66" s="391"/>
      <c r="M66" s="391"/>
      <c r="N66" s="391"/>
      <c r="O66" s="391"/>
      <c r="P66" s="465"/>
    </row>
    <row r="67" spans="1:16" x14ac:dyDescent="0.25">
      <c r="A67" s="390"/>
      <c r="B67" s="789"/>
      <c r="C67" s="783"/>
      <c r="D67" s="786"/>
      <c r="E67" s="786"/>
      <c r="F67" s="798"/>
      <c r="G67" s="809"/>
      <c r="H67" s="402" t="s">
        <v>704</v>
      </c>
      <c r="I67" s="462">
        <f>+I63+I64+I65+I66</f>
        <v>0</v>
      </c>
      <c r="J67" s="462">
        <f t="shared" ref="J67" si="71">+J63+J64+J65+J66</f>
        <v>0</v>
      </c>
      <c r="K67" s="462">
        <f t="shared" ref="K67" si="72">+K63+K64+K65+K66</f>
        <v>0</v>
      </c>
      <c r="L67" s="462">
        <f t="shared" ref="L67" si="73">+L63+L64+L65+L66</f>
        <v>0</v>
      </c>
      <c r="M67" s="462">
        <f t="shared" ref="M67" si="74">+M63+M64+M65+M66</f>
        <v>0</v>
      </c>
      <c r="N67" s="462">
        <f t="shared" ref="N67" si="75">+N63+N64+N65+N66</f>
        <v>0</v>
      </c>
      <c r="O67" s="462">
        <f t="shared" ref="O67" si="76">+O63+O64+O65+O66</f>
        <v>0</v>
      </c>
      <c r="P67" s="466">
        <f t="shared" ref="P67" si="77">+P63+P64+P65+P66</f>
        <v>0</v>
      </c>
    </row>
    <row r="68" spans="1:16" x14ac:dyDescent="0.25">
      <c r="A68" s="390"/>
      <c r="B68" s="787" t="s">
        <v>724</v>
      </c>
      <c r="C68" s="781"/>
      <c r="D68" s="784"/>
      <c r="E68" s="784"/>
      <c r="F68" s="796"/>
      <c r="G68" s="810"/>
      <c r="H68" s="401" t="s">
        <v>701</v>
      </c>
      <c r="I68" s="391"/>
      <c r="J68" s="391"/>
      <c r="K68" s="391"/>
      <c r="L68" s="391"/>
      <c r="M68" s="391"/>
      <c r="N68" s="391"/>
      <c r="O68" s="391"/>
      <c r="P68" s="465"/>
    </row>
    <row r="69" spans="1:16" x14ac:dyDescent="0.25">
      <c r="A69" s="390"/>
      <c r="B69" s="788"/>
      <c r="C69" s="782"/>
      <c r="D69" s="785"/>
      <c r="E69" s="785"/>
      <c r="F69" s="797"/>
      <c r="G69" s="794"/>
      <c r="H69" s="401" t="s">
        <v>702</v>
      </c>
      <c r="I69" s="391"/>
      <c r="J69" s="391"/>
      <c r="K69" s="391"/>
      <c r="L69" s="391"/>
      <c r="M69" s="391"/>
      <c r="N69" s="391"/>
      <c r="O69" s="391"/>
      <c r="P69" s="465"/>
    </row>
    <row r="70" spans="1:16" x14ac:dyDescent="0.25">
      <c r="A70" s="390"/>
      <c r="B70" s="788"/>
      <c r="C70" s="782"/>
      <c r="D70" s="785"/>
      <c r="E70" s="785"/>
      <c r="F70" s="797"/>
      <c r="G70" s="794"/>
      <c r="H70" s="401" t="s">
        <v>49</v>
      </c>
      <c r="I70" s="391"/>
      <c r="J70" s="391"/>
      <c r="K70" s="391"/>
      <c r="L70" s="391"/>
      <c r="M70" s="391"/>
      <c r="N70" s="391"/>
      <c r="O70" s="391"/>
      <c r="P70" s="465"/>
    </row>
    <row r="71" spans="1:16" x14ac:dyDescent="0.25">
      <c r="A71" s="390"/>
      <c r="B71" s="788"/>
      <c r="C71" s="782"/>
      <c r="D71" s="785"/>
      <c r="E71" s="785"/>
      <c r="F71" s="797"/>
      <c r="G71" s="794"/>
      <c r="H71" s="401" t="s">
        <v>703</v>
      </c>
      <c r="I71" s="391"/>
      <c r="J71" s="391"/>
      <c r="K71" s="391"/>
      <c r="L71" s="391"/>
      <c r="M71" s="391"/>
      <c r="N71" s="391"/>
      <c r="O71" s="391"/>
      <c r="P71" s="465"/>
    </row>
    <row r="72" spans="1:16" x14ac:dyDescent="0.25">
      <c r="A72" s="390"/>
      <c r="B72" s="789"/>
      <c r="C72" s="783"/>
      <c r="D72" s="786"/>
      <c r="E72" s="786"/>
      <c r="F72" s="798"/>
      <c r="G72" s="795"/>
      <c r="H72" s="402" t="s">
        <v>704</v>
      </c>
      <c r="I72" s="462">
        <f>+I68+I69+I70+I71</f>
        <v>0</v>
      </c>
      <c r="J72" s="462">
        <f t="shared" ref="J72" si="78">+J68+J69+J70+J71</f>
        <v>0</v>
      </c>
      <c r="K72" s="462">
        <f t="shared" ref="K72" si="79">+K68+K69+K70+K71</f>
        <v>0</v>
      </c>
      <c r="L72" s="462">
        <f t="shared" ref="L72" si="80">+L68+L69+L70+L71</f>
        <v>0</v>
      </c>
      <c r="M72" s="462">
        <f t="shared" ref="M72" si="81">+M68+M69+M70+M71</f>
        <v>0</v>
      </c>
      <c r="N72" s="462">
        <f t="shared" ref="N72" si="82">+N68+N69+N70+N71</f>
        <v>0</v>
      </c>
      <c r="O72" s="462">
        <f t="shared" ref="O72" si="83">+O68+O69+O70+O71</f>
        <v>0</v>
      </c>
      <c r="P72" s="466">
        <f t="shared" ref="P72" si="84">+P68+P69+P70+P71</f>
        <v>0</v>
      </c>
    </row>
    <row r="73" spans="1:16" x14ac:dyDescent="0.25">
      <c r="A73" s="390"/>
      <c r="B73" s="787" t="s">
        <v>725</v>
      </c>
      <c r="C73" s="781"/>
      <c r="D73" s="784"/>
      <c r="E73" s="784"/>
      <c r="F73" s="796"/>
      <c r="G73" s="793"/>
      <c r="H73" s="401" t="s">
        <v>701</v>
      </c>
      <c r="I73" s="391"/>
      <c r="J73" s="391"/>
      <c r="K73" s="391"/>
      <c r="L73" s="391"/>
      <c r="M73" s="391"/>
      <c r="N73" s="391"/>
      <c r="O73" s="391"/>
      <c r="P73" s="465"/>
    </row>
    <row r="74" spans="1:16" x14ac:dyDescent="0.25">
      <c r="A74" s="390"/>
      <c r="B74" s="788"/>
      <c r="C74" s="782"/>
      <c r="D74" s="785"/>
      <c r="E74" s="785"/>
      <c r="F74" s="797"/>
      <c r="G74" s="794"/>
      <c r="H74" s="401" t="s">
        <v>702</v>
      </c>
      <c r="I74" s="391"/>
      <c r="J74" s="391"/>
      <c r="K74" s="391"/>
      <c r="L74" s="391"/>
      <c r="M74" s="391"/>
      <c r="N74" s="391"/>
      <c r="O74" s="391"/>
      <c r="P74" s="465"/>
    </row>
    <row r="75" spans="1:16" x14ac:dyDescent="0.25">
      <c r="A75" s="390"/>
      <c r="B75" s="788"/>
      <c r="C75" s="782"/>
      <c r="D75" s="785"/>
      <c r="E75" s="785"/>
      <c r="F75" s="797"/>
      <c r="G75" s="794"/>
      <c r="H75" s="401" t="s">
        <v>49</v>
      </c>
      <c r="I75" s="391"/>
      <c r="J75" s="391"/>
      <c r="K75" s="391"/>
      <c r="L75" s="391"/>
      <c r="M75" s="391"/>
      <c r="N75" s="391"/>
      <c r="O75" s="391"/>
      <c r="P75" s="465"/>
    </row>
    <row r="76" spans="1:16" x14ac:dyDescent="0.25">
      <c r="A76" s="390"/>
      <c r="B76" s="788"/>
      <c r="C76" s="782"/>
      <c r="D76" s="785"/>
      <c r="E76" s="785"/>
      <c r="F76" s="797"/>
      <c r="G76" s="794"/>
      <c r="H76" s="401" t="s">
        <v>703</v>
      </c>
      <c r="I76" s="391"/>
      <c r="J76" s="391"/>
      <c r="K76" s="391"/>
      <c r="L76" s="391"/>
      <c r="M76" s="391"/>
      <c r="N76" s="391"/>
      <c r="O76" s="391"/>
      <c r="P76" s="465"/>
    </row>
    <row r="77" spans="1:16" x14ac:dyDescent="0.25">
      <c r="A77" s="390"/>
      <c r="B77" s="811"/>
      <c r="C77" s="783"/>
      <c r="D77" s="812"/>
      <c r="E77" s="812"/>
      <c r="F77" s="813"/>
      <c r="G77" s="809"/>
      <c r="H77" s="402" t="s">
        <v>704</v>
      </c>
      <c r="I77" s="462">
        <f>+I73+I74+I75+I76</f>
        <v>0</v>
      </c>
      <c r="J77" s="462">
        <f t="shared" ref="J77" si="85">+J73+J74+J75+J76</f>
        <v>0</v>
      </c>
      <c r="K77" s="462">
        <f t="shared" ref="K77" si="86">+K73+K74+K75+K76</f>
        <v>0</v>
      </c>
      <c r="L77" s="462">
        <f t="shared" ref="L77" si="87">+L73+L74+L75+L76</f>
        <v>0</v>
      </c>
      <c r="M77" s="462">
        <f t="shared" ref="M77" si="88">+M73+M74+M75+M76</f>
        <v>0</v>
      </c>
      <c r="N77" s="462">
        <f t="shared" ref="N77" si="89">+N73+N74+N75+N76</f>
        <v>0</v>
      </c>
      <c r="O77" s="462">
        <f t="shared" ref="O77" si="90">+O73+O74+O75+O76</f>
        <v>0</v>
      </c>
      <c r="P77" s="466">
        <f t="shared" ref="P77" si="91">+P73+P74+P75+P76</f>
        <v>0</v>
      </c>
    </row>
    <row r="78" spans="1:16" x14ac:dyDescent="0.25">
      <c r="A78" s="390"/>
      <c r="B78" s="814" t="s">
        <v>726</v>
      </c>
      <c r="C78" s="781"/>
      <c r="D78" s="807"/>
      <c r="E78" s="807"/>
      <c r="F78" s="808"/>
      <c r="G78" s="810"/>
      <c r="H78" s="401" t="s">
        <v>701</v>
      </c>
      <c r="I78" s="391"/>
      <c r="J78" s="391"/>
      <c r="K78" s="391"/>
      <c r="L78" s="391"/>
      <c r="M78" s="391"/>
      <c r="N78" s="391"/>
      <c r="O78" s="391"/>
      <c r="P78" s="465"/>
    </row>
    <row r="79" spans="1:16" x14ac:dyDescent="0.25">
      <c r="A79" s="390"/>
      <c r="B79" s="788"/>
      <c r="C79" s="782"/>
      <c r="D79" s="785"/>
      <c r="E79" s="785"/>
      <c r="F79" s="797"/>
      <c r="G79" s="794"/>
      <c r="H79" s="401" t="s">
        <v>702</v>
      </c>
      <c r="I79" s="391"/>
      <c r="J79" s="391"/>
      <c r="K79" s="391"/>
      <c r="L79" s="391"/>
      <c r="M79" s="391"/>
      <c r="N79" s="391"/>
      <c r="O79" s="391"/>
      <c r="P79" s="465"/>
    </row>
    <row r="80" spans="1:16" x14ac:dyDescent="0.25">
      <c r="A80" s="390"/>
      <c r="B80" s="788"/>
      <c r="C80" s="782"/>
      <c r="D80" s="785"/>
      <c r="E80" s="785"/>
      <c r="F80" s="797"/>
      <c r="G80" s="794"/>
      <c r="H80" s="401" t="s">
        <v>49</v>
      </c>
      <c r="I80" s="391"/>
      <c r="J80" s="391"/>
      <c r="K80" s="391"/>
      <c r="L80" s="391"/>
      <c r="M80" s="391"/>
      <c r="N80" s="391"/>
      <c r="O80" s="391"/>
      <c r="P80" s="465"/>
    </row>
    <row r="81" spans="1:16" x14ac:dyDescent="0.25">
      <c r="A81" s="390"/>
      <c r="B81" s="788"/>
      <c r="C81" s="782"/>
      <c r="D81" s="785"/>
      <c r="E81" s="785"/>
      <c r="F81" s="797"/>
      <c r="G81" s="794"/>
      <c r="H81" s="401" t="s">
        <v>703</v>
      </c>
      <c r="I81" s="391"/>
      <c r="J81" s="391"/>
      <c r="K81" s="391"/>
      <c r="L81" s="391"/>
      <c r="M81" s="391"/>
      <c r="N81" s="391"/>
      <c r="O81" s="391"/>
      <c r="P81" s="465"/>
    </row>
    <row r="82" spans="1:16" x14ac:dyDescent="0.25">
      <c r="A82" s="390"/>
      <c r="B82" s="789"/>
      <c r="C82" s="783"/>
      <c r="D82" s="786"/>
      <c r="E82" s="786"/>
      <c r="F82" s="798"/>
      <c r="G82" s="795"/>
      <c r="H82" s="402" t="s">
        <v>704</v>
      </c>
      <c r="I82" s="462">
        <f>+I78+I79+I80+I81</f>
        <v>0</v>
      </c>
      <c r="J82" s="462">
        <f t="shared" ref="J82" si="92">+J78+J79+J80+J81</f>
        <v>0</v>
      </c>
      <c r="K82" s="462">
        <f t="shared" ref="K82" si="93">+K78+K79+K80+K81</f>
        <v>0</v>
      </c>
      <c r="L82" s="462">
        <f t="shared" ref="L82" si="94">+L78+L79+L80+L81</f>
        <v>0</v>
      </c>
      <c r="M82" s="462">
        <f t="shared" ref="M82" si="95">+M78+M79+M80+M81</f>
        <v>0</v>
      </c>
      <c r="N82" s="462">
        <f t="shared" ref="N82" si="96">+N78+N79+N80+N81</f>
        <v>0</v>
      </c>
      <c r="O82" s="462">
        <f t="shared" ref="O82" si="97">+O78+O79+O80+O81</f>
        <v>0</v>
      </c>
      <c r="P82" s="466">
        <f t="shared" ref="P82" si="98">+P78+P79+P80+P81</f>
        <v>0</v>
      </c>
    </row>
    <row r="83" spans="1:16" x14ac:dyDescent="0.25">
      <c r="A83" s="390"/>
      <c r="B83" s="787" t="s">
        <v>727</v>
      </c>
      <c r="C83" s="790"/>
      <c r="D83" s="784"/>
      <c r="E83" s="784"/>
      <c r="F83" s="796"/>
      <c r="G83" s="793"/>
      <c r="H83" s="401" t="s">
        <v>701</v>
      </c>
      <c r="I83" s="391"/>
      <c r="J83" s="391"/>
      <c r="K83" s="391"/>
      <c r="L83" s="391"/>
      <c r="M83" s="391"/>
      <c r="N83" s="391"/>
      <c r="O83" s="391"/>
      <c r="P83" s="465"/>
    </row>
    <row r="84" spans="1:16" x14ac:dyDescent="0.25">
      <c r="A84" s="390"/>
      <c r="B84" s="788"/>
      <c r="C84" s="791"/>
      <c r="D84" s="785"/>
      <c r="E84" s="785"/>
      <c r="F84" s="797"/>
      <c r="G84" s="794"/>
      <c r="H84" s="401" t="s">
        <v>702</v>
      </c>
      <c r="I84" s="391"/>
      <c r="J84" s="391"/>
      <c r="K84" s="391"/>
      <c r="L84" s="391"/>
      <c r="M84" s="391"/>
      <c r="N84" s="391"/>
      <c r="O84" s="391"/>
      <c r="P84" s="465"/>
    </row>
    <row r="85" spans="1:16" x14ac:dyDescent="0.25">
      <c r="A85" s="390"/>
      <c r="B85" s="788"/>
      <c r="C85" s="791"/>
      <c r="D85" s="785"/>
      <c r="E85" s="785"/>
      <c r="F85" s="797"/>
      <c r="G85" s="794"/>
      <c r="H85" s="401" t="s">
        <v>49</v>
      </c>
      <c r="I85" s="391"/>
      <c r="J85" s="391"/>
      <c r="K85" s="391"/>
      <c r="L85" s="391"/>
      <c r="M85" s="391"/>
      <c r="N85" s="391"/>
      <c r="O85" s="391"/>
      <c r="P85" s="465"/>
    </row>
    <row r="86" spans="1:16" x14ac:dyDescent="0.25">
      <c r="A86" s="390"/>
      <c r="B86" s="788"/>
      <c r="C86" s="791"/>
      <c r="D86" s="785"/>
      <c r="E86" s="785"/>
      <c r="F86" s="797"/>
      <c r="G86" s="794"/>
      <c r="H86" s="401" t="s">
        <v>703</v>
      </c>
      <c r="I86" s="391"/>
      <c r="J86" s="391"/>
      <c r="K86" s="391"/>
      <c r="L86" s="391"/>
      <c r="M86" s="391"/>
      <c r="N86" s="391"/>
      <c r="O86" s="391"/>
      <c r="P86" s="465"/>
    </row>
    <row r="87" spans="1:16" x14ac:dyDescent="0.25">
      <c r="A87" s="390"/>
      <c r="B87" s="789"/>
      <c r="C87" s="792"/>
      <c r="D87" s="786"/>
      <c r="E87" s="786"/>
      <c r="F87" s="798"/>
      <c r="G87" s="795"/>
      <c r="H87" s="402" t="s">
        <v>704</v>
      </c>
      <c r="I87" s="462">
        <f>+I83+I84+I85+I86</f>
        <v>0</v>
      </c>
      <c r="J87" s="462">
        <f t="shared" ref="J87" si="99">+J83+J84+J85+J86</f>
        <v>0</v>
      </c>
      <c r="K87" s="462">
        <f t="shared" ref="K87" si="100">+K83+K84+K85+K86</f>
        <v>0</v>
      </c>
      <c r="L87" s="462">
        <f t="shared" ref="L87" si="101">+L83+L84+L85+L86</f>
        <v>0</v>
      </c>
      <c r="M87" s="462">
        <f t="shared" ref="M87" si="102">+M83+M84+M85+M86</f>
        <v>0</v>
      </c>
      <c r="N87" s="462">
        <f t="shared" ref="N87" si="103">+N83+N84+N85+N86</f>
        <v>0</v>
      </c>
      <c r="O87" s="462">
        <f t="shared" ref="O87" si="104">+O83+O84+O85+O86</f>
        <v>0</v>
      </c>
      <c r="P87" s="466">
        <f t="shared" ref="P87" si="105">+P83+P84+P85+P86</f>
        <v>0</v>
      </c>
    </row>
    <row r="88" spans="1:16" x14ac:dyDescent="0.25">
      <c r="A88" s="390"/>
      <c r="B88" s="787" t="s">
        <v>728</v>
      </c>
      <c r="C88" s="781"/>
      <c r="D88" s="784"/>
      <c r="E88" s="784"/>
      <c r="F88" s="796"/>
      <c r="G88" s="793"/>
      <c r="H88" s="401" t="s">
        <v>701</v>
      </c>
      <c r="I88" s="391"/>
      <c r="J88" s="391"/>
      <c r="K88" s="391"/>
      <c r="L88" s="391"/>
      <c r="M88" s="391"/>
      <c r="N88" s="391"/>
      <c r="O88" s="391"/>
      <c r="P88" s="465"/>
    </row>
    <row r="89" spans="1:16" x14ac:dyDescent="0.25">
      <c r="A89" s="390"/>
      <c r="B89" s="788"/>
      <c r="C89" s="782"/>
      <c r="D89" s="785"/>
      <c r="E89" s="785"/>
      <c r="F89" s="797"/>
      <c r="G89" s="794"/>
      <c r="H89" s="401" t="s">
        <v>702</v>
      </c>
      <c r="I89" s="391"/>
      <c r="J89" s="391"/>
      <c r="K89" s="391"/>
      <c r="L89" s="391"/>
      <c r="M89" s="391"/>
      <c r="N89" s="391"/>
      <c r="O89" s="391"/>
      <c r="P89" s="465"/>
    </row>
    <row r="90" spans="1:16" x14ac:dyDescent="0.25">
      <c r="A90" s="390"/>
      <c r="B90" s="788"/>
      <c r="C90" s="782"/>
      <c r="D90" s="785"/>
      <c r="E90" s="785"/>
      <c r="F90" s="797"/>
      <c r="G90" s="794"/>
      <c r="H90" s="401" t="s">
        <v>49</v>
      </c>
      <c r="I90" s="391"/>
      <c r="J90" s="391"/>
      <c r="K90" s="391"/>
      <c r="L90" s="391"/>
      <c r="M90" s="391"/>
      <c r="N90" s="391"/>
      <c r="O90" s="391"/>
      <c r="P90" s="465"/>
    </row>
    <row r="91" spans="1:16" x14ac:dyDescent="0.25">
      <c r="A91" s="390"/>
      <c r="B91" s="788"/>
      <c r="C91" s="782"/>
      <c r="D91" s="785"/>
      <c r="E91" s="785"/>
      <c r="F91" s="797"/>
      <c r="G91" s="794"/>
      <c r="H91" s="401" t="s">
        <v>703</v>
      </c>
      <c r="I91" s="391"/>
      <c r="J91" s="391"/>
      <c r="K91" s="391"/>
      <c r="L91" s="391"/>
      <c r="M91" s="391"/>
      <c r="N91" s="391"/>
      <c r="O91" s="391"/>
      <c r="P91" s="465"/>
    </row>
    <row r="92" spans="1:16" x14ac:dyDescent="0.25">
      <c r="A92" s="390"/>
      <c r="B92" s="789"/>
      <c r="C92" s="783"/>
      <c r="D92" s="786"/>
      <c r="E92" s="786"/>
      <c r="F92" s="798"/>
      <c r="G92" s="795"/>
      <c r="H92" s="402" t="s">
        <v>704</v>
      </c>
      <c r="I92" s="462">
        <f>+I88+I89+I90+I91</f>
        <v>0</v>
      </c>
      <c r="J92" s="462">
        <f t="shared" ref="J92" si="106">+J88+J89+J90+J91</f>
        <v>0</v>
      </c>
      <c r="K92" s="462">
        <f t="shared" ref="K92" si="107">+K88+K89+K90+K91</f>
        <v>0</v>
      </c>
      <c r="L92" s="462">
        <f t="shared" ref="L92" si="108">+L88+L89+L90+L91</f>
        <v>0</v>
      </c>
      <c r="M92" s="462">
        <f t="shared" ref="M92" si="109">+M88+M89+M90+M91</f>
        <v>0</v>
      </c>
      <c r="N92" s="462">
        <f t="shared" ref="N92" si="110">+N88+N89+N90+N91</f>
        <v>0</v>
      </c>
      <c r="O92" s="462">
        <f t="shared" ref="O92" si="111">+O88+O89+O90+O91</f>
        <v>0</v>
      </c>
      <c r="P92" s="466">
        <f t="shared" ref="P92" si="112">+P88+P89+P90+P91</f>
        <v>0</v>
      </c>
    </row>
    <row r="93" spans="1:16" x14ac:dyDescent="0.25">
      <c r="A93" s="390"/>
      <c r="B93" s="787" t="s">
        <v>729</v>
      </c>
      <c r="C93" s="790"/>
      <c r="D93" s="784"/>
      <c r="E93" s="784"/>
      <c r="F93" s="796"/>
      <c r="G93" s="793"/>
      <c r="H93" s="401" t="s">
        <v>701</v>
      </c>
      <c r="I93" s="391"/>
      <c r="J93" s="391"/>
      <c r="K93" s="391"/>
      <c r="L93" s="391"/>
      <c r="M93" s="391"/>
      <c r="N93" s="391"/>
      <c r="O93" s="391"/>
      <c r="P93" s="465"/>
    </row>
    <row r="94" spans="1:16" x14ac:dyDescent="0.25">
      <c r="A94" s="390"/>
      <c r="B94" s="788"/>
      <c r="C94" s="791"/>
      <c r="D94" s="785"/>
      <c r="E94" s="785"/>
      <c r="F94" s="797"/>
      <c r="G94" s="794"/>
      <c r="H94" s="401" t="s">
        <v>702</v>
      </c>
      <c r="I94" s="391"/>
      <c r="J94" s="391"/>
      <c r="K94" s="391"/>
      <c r="L94" s="391"/>
      <c r="M94" s="391"/>
      <c r="N94" s="391"/>
      <c r="O94" s="391"/>
      <c r="P94" s="465"/>
    </row>
    <row r="95" spans="1:16" x14ac:dyDescent="0.25">
      <c r="A95" s="390"/>
      <c r="B95" s="788"/>
      <c r="C95" s="791"/>
      <c r="D95" s="785"/>
      <c r="E95" s="785"/>
      <c r="F95" s="797"/>
      <c r="G95" s="794"/>
      <c r="H95" s="401" t="s">
        <v>49</v>
      </c>
      <c r="I95" s="391"/>
      <c r="J95" s="391"/>
      <c r="K95" s="391"/>
      <c r="L95" s="391"/>
      <c r="M95" s="391"/>
      <c r="N95" s="391"/>
      <c r="O95" s="391"/>
      <c r="P95" s="465"/>
    </row>
    <row r="96" spans="1:16" x14ac:dyDescent="0.25">
      <c r="A96" s="390"/>
      <c r="B96" s="788"/>
      <c r="C96" s="791"/>
      <c r="D96" s="785"/>
      <c r="E96" s="785"/>
      <c r="F96" s="797"/>
      <c r="G96" s="794"/>
      <c r="H96" s="401" t="s">
        <v>703</v>
      </c>
      <c r="I96" s="391"/>
      <c r="J96" s="391"/>
      <c r="K96" s="391"/>
      <c r="L96" s="391"/>
      <c r="M96" s="391"/>
      <c r="N96" s="391"/>
      <c r="O96" s="391"/>
      <c r="P96" s="465"/>
    </row>
    <row r="97" spans="1:16" x14ac:dyDescent="0.25">
      <c r="A97" s="390"/>
      <c r="B97" s="811"/>
      <c r="C97" s="792"/>
      <c r="D97" s="812"/>
      <c r="E97" s="812"/>
      <c r="F97" s="813"/>
      <c r="G97" s="809"/>
      <c r="H97" s="402" t="s">
        <v>704</v>
      </c>
      <c r="I97" s="462">
        <f>+I93+I94+I95+I96</f>
        <v>0</v>
      </c>
      <c r="J97" s="462">
        <f t="shared" ref="J97" si="113">+J93+J94+J95+J96</f>
        <v>0</v>
      </c>
      <c r="K97" s="462">
        <f t="shared" ref="K97" si="114">+K93+K94+K95+K96</f>
        <v>0</v>
      </c>
      <c r="L97" s="462">
        <f t="shared" ref="L97" si="115">+L93+L94+L95+L96</f>
        <v>0</v>
      </c>
      <c r="M97" s="462">
        <f t="shared" ref="M97" si="116">+M93+M94+M95+M96</f>
        <v>0</v>
      </c>
      <c r="N97" s="462">
        <f t="shared" ref="N97" si="117">+N93+N94+N95+N96</f>
        <v>0</v>
      </c>
      <c r="O97" s="462">
        <f t="shared" ref="O97" si="118">+O93+O94+O95+O96</f>
        <v>0</v>
      </c>
      <c r="P97" s="466">
        <f t="shared" ref="P97" si="119">+P93+P94+P95+P96</f>
        <v>0</v>
      </c>
    </row>
    <row r="98" spans="1:16" ht="16.5" thickBot="1" x14ac:dyDescent="0.3">
      <c r="A98" s="457"/>
      <c r="B98" s="459"/>
      <c r="C98" s="469"/>
      <c r="D98" s="460"/>
      <c r="E98" s="460"/>
      <c r="F98" s="461"/>
      <c r="G98" s="458"/>
    </row>
    <row r="99" spans="1:16" ht="26.25" customHeight="1" thickBot="1" x14ac:dyDescent="0.3">
      <c r="B99" s="775" t="s">
        <v>705</v>
      </c>
      <c r="C99" s="776"/>
      <c r="D99" s="776"/>
      <c r="E99" s="777"/>
      <c r="F99" s="392"/>
      <c r="G99" s="403"/>
      <c r="H99" s="393"/>
      <c r="I99" s="467">
        <f t="shared" ref="I99:P99" si="120">+I12+I17+I22+I27+I32+I37+I42+I47+I52+I57+I62+I67+I72+I77+I82+I87+I92+I97</f>
        <v>10700000</v>
      </c>
      <c r="J99" s="467">
        <f t="shared" si="120"/>
        <v>1295000</v>
      </c>
      <c r="K99" s="467">
        <f t="shared" si="120"/>
        <v>34300000</v>
      </c>
      <c r="L99" s="467">
        <f t="shared" si="120"/>
        <v>0</v>
      </c>
      <c r="M99" s="467">
        <f t="shared" si="120"/>
        <v>44100000</v>
      </c>
      <c r="N99" s="467">
        <f t="shared" si="120"/>
        <v>0</v>
      </c>
      <c r="O99" s="467">
        <f t="shared" si="120"/>
        <v>46800000</v>
      </c>
      <c r="P99" s="467">
        <f t="shared" si="120"/>
        <v>0</v>
      </c>
    </row>
    <row r="101" spans="1:16" x14ac:dyDescent="0.25">
      <c r="B101" s="386" t="s">
        <v>706</v>
      </c>
    </row>
    <row r="102" spans="1:16" x14ac:dyDescent="0.25">
      <c r="B102" s="386" t="s">
        <v>707</v>
      </c>
    </row>
  </sheetData>
  <mergeCells count="118">
    <mergeCell ref="G93:G97"/>
    <mergeCell ref="B93:B97"/>
    <mergeCell ref="D93:D97"/>
    <mergeCell ref="E93:E97"/>
    <mergeCell ref="F93:F97"/>
    <mergeCell ref="G73:G77"/>
    <mergeCell ref="B88:B92"/>
    <mergeCell ref="D88:D92"/>
    <mergeCell ref="E88:E92"/>
    <mergeCell ref="F88:F92"/>
    <mergeCell ref="G88:G92"/>
    <mergeCell ref="B73:B77"/>
    <mergeCell ref="C73:C77"/>
    <mergeCell ref="D73:D77"/>
    <mergeCell ref="E73:E77"/>
    <mergeCell ref="F73:F77"/>
    <mergeCell ref="G78:G82"/>
    <mergeCell ref="B83:B87"/>
    <mergeCell ref="D83:D87"/>
    <mergeCell ref="E83:E87"/>
    <mergeCell ref="F83:F87"/>
    <mergeCell ref="G83:G87"/>
    <mergeCell ref="B78:B82"/>
    <mergeCell ref="F53:F57"/>
    <mergeCell ref="G53:G57"/>
    <mergeCell ref="B58:B62"/>
    <mergeCell ref="C58:C62"/>
    <mergeCell ref="D58:D62"/>
    <mergeCell ref="E58:E62"/>
    <mergeCell ref="F58:F62"/>
    <mergeCell ref="G58:G62"/>
    <mergeCell ref="C78:C82"/>
    <mergeCell ref="D78:D82"/>
    <mergeCell ref="E78:E82"/>
    <mergeCell ref="F78:F82"/>
    <mergeCell ref="G63:G67"/>
    <mergeCell ref="B68:B72"/>
    <mergeCell ref="C68:C72"/>
    <mergeCell ref="D68:D72"/>
    <mergeCell ref="E68:E72"/>
    <mergeCell ref="F68:F72"/>
    <mergeCell ref="G68:G72"/>
    <mergeCell ref="B63:B67"/>
    <mergeCell ref="C63:C67"/>
    <mergeCell ref="D63:D67"/>
    <mergeCell ref="E63:E67"/>
    <mergeCell ref="F63:F67"/>
    <mergeCell ref="F43:F47"/>
    <mergeCell ref="G43:G47"/>
    <mergeCell ref="F38:F42"/>
    <mergeCell ref="G38:G42"/>
    <mergeCell ref="G48:G52"/>
    <mergeCell ref="F48:F52"/>
    <mergeCell ref="E48:E52"/>
    <mergeCell ref="D48:D52"/>
    <mergeCell ref="C48:C52"/>
    <mergeCell ref="B48:B52"/>
    <mergeCell ref="F33:F37"/>
    <mergeCell ref="G33:G37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99:E99"/>
    <mergeCell ref="B28:B32"/>
    <mergeCell ref="C28:C32"/>
    <mergeCell ref="D28:D32"/>
    <mergeCell ref="E28:E32"/>
    <mergeCell ref="D33:D37"/>
    <mergeCell ref="B38:B42"/>
    <mergeCell ref="C38:C42"/>
    <mergeCell ref="D38:D42"/>
    <mergeCell ref="E38:E42"/>
    <mergeCell ref="B43:B47"/>
    <mergeCell ref="C43:C47"/>
    <mergeCell ref="D43:D47"/>
    <mergeCell ref="E43:E47"/>
    <mergeCell ref="B53:B57"/>
    <mergeCell ref="C53:C57"/>
    <mergeCell ref="C88:C92"/>
    <mergeCell ref="C93:C97"/>
    <mergeCell ref="B33:B37"/>
    <mergeCell ref="C33:C37"/>
    <mergeCell ref="E33:E37"/>
    <mergeCell ref="D53:D57"/>
    <mergeCell ref="E53:E57"/>
    <mergeCell ref="C83:C87"/>
  </mergeCells>
  <pageMargins left="0.11811023622047245" right="0.11811023622047245" top="0.15748031496062992" bottom="0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G42"/>
  <sheetViews>
    <sheetView showGridLines="0" topLeftCell="A19" workbookViewId="0">
      <selection activeCell="K8" sqref="K8"/>
    </sheetView>
  </sheetViews>
  <sheetFormatPr defaultRowHeight="12.75" x14ac:dyDescent="0.2"/>
  <cols>
    <col min="1" max="1" width="1.5703125" style="188" customWidth="1"/>
    <col min="2" max="2" width="39.140625" style="188" customWidth="1"/>
    <col min="3" max="6" width="20.7109375" style="188" customWidth="1"/>
    <col min="7" max="16384" width="9.140625" style="188"/>
  </cols>
  <sheetData>
    <row r="1" spans="2:6" ht="15.75" x14ac:dyDescent="0.25">
      <c r="F1" s="9" t="s">
        <v>211</v>
      </c>
    </row>
    <row r="2" spans="2:6" ht="15.75" customHeight="1" x14ac:dyDescent="0.25">
      <c r="B2" s="589" t="s">
        <v>680</v>
      </c>
      <c r="C2" s="589"/>
      <c r="D2" s="589"/>
      <c r="E2" s="589"/>
      <c r="F2" s="589"/>
    </row>
    <row r="3" spans="2:6" ht="33.75" customHeight="1" x14ac:dyDescent="0.2">
      <c r="B3" s="190"/>
      <c r="C3" s="190"/>
      <c r="D3" s="190"/>
      <c r="E3" s="190"/>
      <c r="F3" s="190"/>
    </row>
    <row r="4" spans="2:6" ht="15.75" x14ac:dyDescent="0.25">
      <c r="B4" s="589" t="s">
        <v>812</v>
      </c>
      <c r="C4" s="589"/>
      <c r="D4" s="589"/>
      <c r="E4" s="589"/>
      <c r="F4" s="589"/>
    </row>
    <row r="5" spans="2:6" ht="13.5" thickBot="1" x14ac:dyDescent="0.25">
      <c r="F5" s="189" t="s">
        <v>3</v>
      </c>
    </row>
    <row r="6" spans="2:6" ht="36" customHeight="1" thickBot="1" x14ac:dyDescent="0.25">
      <c r="B6" s="194" t="s">
        <v>267</v>
      </c>
      <c r="C6" s="193" t="s">
        <v>815</v>
      </c>
      <c r="D6" s="193" t="s">
        <v>816</v>
      </c>
      <c r="E6" s="193" t="s">
        <v>817</v>
      </c>
      <c r="F6" s="193" t="s">
        <v>818</v>
      </c>
    </row>
    <row r="7" spans="2:6" ht="30" customHeight="1" x14ac:dyDescent="0.2">
      <c r="B7" s="191" t="s">
        <v>237</v>
      </c>
      <c r="C7" s="367">
        <v>6549963</v>
      </c>
      <c r="D7" s="367"/>
      <c r="E7" s="367"/>
      <c r="F7" s="367"/>
    </row>
    <row r="8" spans="2:6" ht="30" customHeight="1" x14ac:dyDescent="0.2">
      <c r="B8" s="191" t="s">
        <v>268</v>
      </c>
      <c r="C8" s="370">
        <v>35304972</v>
      </c>
      <c r="D8" s="370"/>
      <c r="E8" s="370"/>
      <c r="F8" s="370"/>
    </row>
    <row r="9" spans="2:6" ht="30" customHeight="1" thickBot="1" x14ac:dyDescent="0.25">
      <c r="B9" s="192" t="s">
        <v>238</v>
      </c>
      <c r="C9" s="369">
        <v>54117977</v>
      </c>
      <c r="D9" s="369"/>
      <c r="E9" s="369"/>
      <c r="F9" s="369"/>
    </row>
    <row r="10" spans="2:6" ht="13.5" customHeight="1" thickTop="1" x14ac:dyDescent="0.2">
      <c r="B10" s="815" t="s">
        <v>260</v>
      </c>
      <c r="C10" s="817">
        <f>+C7+C8+C9</f>
        <v>95972912</v>
      </c>
      <c r="D10" s="817">
        <f t="shared" ref="D10:F10" si="0">+D7+D8+D9</f>
        <v>0</v>
      </c>
      <c r="E10" s="817">
        <f t="shared" si="0"/>
        <v>0</v>
      </c>
      <c r="F10" s="817">
        <f t="shared" si="0"/>
        <v>0</v>
      </c>
    </row>
    <row r="11" spans="2:6" ht="15" customHeight="1" thickBot="1" x14ac:dyDescent="0.25">
      <c r="B11" s="816"/>
      <c r="C11" s="818"/>
      <c r="D11" s="818"/>
      <c r="E11" s="818"/>
      <c r="F11" s="818"/>
    </row>
    <row r="12" spans="2:6" x14ac:dyDescent="0.2">
      <c r="B12" s="366" t="s">
        <v>574</v>
      </c>
    </row>
    <row r="13" spans="2:6" x14ac:dyDescent="0.2">
      <c r="B13" s="190"/>
    </row>
    <row r="14" spans="2:6" ht="15.75" x14ac:dyDescent="0.25">
      <c r="B14" s="589" t="s">
        <v>813</v>
      </c>
      <c r="C14" s="589"/>
      <c r="D14" s="589"/>
      <c r="E14" s="589"/>
      <c r="F14" s="589"/>
    </row>
    <row r="15" spans="2:6" ht="13.5" thickBot="1" x14ac:dyDescent="0.25">
      <c r="F15" s="189" t="s">
        <v>3</v>
      </c>
    </row>
    <row r="16" spans="2:6" ht="36" customHeight="1" thickBot="1" x14ac:dyDescent="0.25">
      <c r="B16" s="194" t="s">
        <v>269</v>
      </c>
      <c r="C16" s="193" t="s">
        <v>815</v>
      </c>
      <c r="D16" s="193" t="s">
        <v>816</v>
      </c>
      <c r="E16" s="193" t="s">
        <v>817</v>
      </c>
      <c r="F16" s="193" t="s">
        <v>818</v>
      </c>
    </row>
    <row r="17" spans="1:7" ht="30" customHeight="1" x14ac:dyDescent="0.2">
      <c r="B17" s="191" t="s">
        <v>237</v>
      </c>
      <c r="C17" s="367">
        <v>9094774</v>
      </c>
      <c r="D17" s="367"/>
      <c r="E17" s="367"/>
      <c r="F17" s="367"/>
    </row>
    <row r="18" spans="1:7" ht="30" customHeight="1" x14ac:dyDescent="0.2">
      <c r="B18" s="191" t="s">
        <v>268</v>
      </c>
      <c r="C18" s="368">
        <v>7611371</v>
      </c>
      <c r="D18" s="368"/>
      <c r="E18" s="368"/>
      <c r="F18" s="368"/>
    </row>
    <row r="19" spans="1:7" ht="30" customHeight="1" thickBot="1" x14ac:dyDescent="0.25">
      <c r="B19" s="192" t="s">
        <v>238</v>
      </c>
      <c r="C19" s="369">
        <v>1218664</v>
      </c>
      <c r="D19" s="369"/>
      <c r="E19" s="369"/>
      <c r="F19" s="369"/>
    </row>
    <row r="20" spans="1:7" ht="13.5" customHeight="1" thickTop="1" x14ac:dyDescent="0.2">
      <c r="B20" s="815" t="s">
        <v>260</v>
      </c>
      <c r="C20" s="817">
        <f>+C17+C18+C19</f>
        <v>17924809</v>
      </c>
      <c r="D20" s="817">
        <f t="shared" ref="D20" si="1">+D17+D18+D19</f>
        <v>0</v>
      </c>
      <c r="E20" s="817">
        <f t="shared" ref="E20" si="2">+E17+E18+E19</f>
        <v>0</v>
      </c>
      <c r="F20" s="817">
        <f t="shared" ref="F20" si="3">+F17+F18+F19</f>
        <v>0</v>
      </c>
    </row>
    <row r="21" spans="1:7" ht="15" customHeight="1" thickBot="1" x14ac:dyDescent="0.25">
      <c r="B21" s="816"/>
      <c r="C21" s="818"/>
      <c r="D21" s="818"/>
      <c r="E21" s="818"/>
      <c r="F21" s="818"/>
    </row>
    <row r="22" spans="1:7" ht="15" customHeight="1" x14ac:dyDescent="0.2">
      <c r="B22" s="366" t="s">
        <v>574</v>
      </c>
      <c r="C22" s="385"/>
      <c r="D22" s="385"/>
      <c r="E22" s="385"/>
      <c r="F22" s="385"/>
    </row>
    <row r="23" spans="1:7" ht="10.5" customHeight="1" x14ac:dyDescent="0.2">
      <c r="B23" s="195"/>
      <c r="C23" s="385"/>
      <c r="D23" s="385"/>
      <c r="E23" s="385"/>
      <c r="F23" s="385"/>
    </row>
    <row r="24" spans="1:7" ht="15" customHeight="1" x14ac:dyDescent="0.2">
      <c r="B24" s="819" t="s">
        <v>708</v>
      </c>
      <c r="C24" s="819"/>
      <c r="D24" s="819"/>
      <c r="E24" s="819"/>
      <c r="F24" s="819"/>
    </row>
    <row r="25" spans="1:7" ht="13.5" thickBot="1" x14ac:dyDescent="0.25">
      <c r="B25" s="190"/>
      <c r="E25" s="55"/>
      <c r="F25" s="189" t="s">
        <v>3</v>
      </c>
    </row>
    <row r="26" spans="1:7" ht="48" customHeight="1" thickBot="1" x14ac:dyDescent="0.25">
      <c r="B26" s="399"/>
      <c r="C26" s="407" t="s">
        <v>715</v>
      </c>
      <c r="D26" s="408" t="s">
        <v>710</v>
      </c>
      <c r="E26" s="406" t="s">
        <v>714</v>
      </c>
      <c r="F26" s="259" t="s">
        <v>710</v>
      </c>
    </row>
    <row r="27" spans="1:7" ht="34.5" customHeight="1" thickBot="1" x14ac:dyDescent="0.25">
      <c r="A27" s="203"/>
      <c r="B27" s="400" t="s">
        <v>814</v>
      </c>
      <c r="C27" s="405">
        <v>2</v>
      </c>
      <c r="D27" s="409">
        <v>4000</v>
      </c>
      <c r="E27" s="410">
        <v>69</v>
      </c>
      <c r="F27" s="405">
        <v>7306869</v>
      </c>
    </row>
    <row r="28" spans="1:7" x14ac:dyDescent="0.2">
      <c r="B28" s="190" t="s">
        <v>574</v>
      </c>
    </row>
    <row r="29" spans="1:7" ht="13.5" thickBot="1" x14ac:dyDescent="0.25">
      <c r="B29" s="395"/>
      <c r="C29" s="395"/>
      <c r="D29" s="395"/>
      <c r="E29" s="395"/>
      <c r="F29" s="189" t="s">
        <v>3</v>
      </c>
      <c r="G29" s="190"/>
    </row>
    <row r="30" spans="1:7" ht="36.75" customHeight="1" thickBot="1" x14ac:dyDescent="0.25">
      <c r="B30" s="820" t="s">
        <v>709</v>
      </c>
      <c r="C30" s="709"/>
      <c r="D30" s="709"/>
      <c r="E30" s="710"/>
      <c r="F30" s="384" t="s">
        <v>711</v>
      </c>
      <c r="G30" s="380"/>
    </row>
    <row r="31" spans="1:7" ht="40.5" customHeight="1" x14ac:dyDescent="0.2">
      <c r="B31" s="821" t="s">
        <v>781</v>
      </c>
      <c r="C31" s="822"/>
      <c r="D31" s="822"/>
      <c r="E31" s="823"/>
      <c r="F31" s="396">
        <v>5997181</v>
      </c>
      <c r="G31" s="190"/>
    </row>
    <row r="32" spans="1:7" ht="40.5" customHeight="1" x14ac:dyDescent="0.2">
      <c r="B32" s="824"/>
      <c r="C32" s="825"/>
      <c r="D32" s="825"/>
      <c r="E32" s="826"/>
      <c r="F32" s="397"/>
      <c r="G32" s="190"/>
    </row>
    <row r="33" spans="2:7" ht="40.5" customHeight="1" x14ac:dyDescent="0.2">
      <c r="B33" s="827"/>
      <c r="C33" s="828"/>
      <c r="D33" s="828"/>
      <c r="E33" s="829"/>
      <c r="F33" s="397"/>
      <c r="G33" s="190"/>
    </row>
    <row r="34" spans="2:7" ht="40.5" customHeight="1" x14ac:dyDescent="0.2">
      <c r="B34" s="831"/>
      <c r="C34" s="832"/>
      <c r="D34" s="832"/>
      <c r="E34" s="833"/>
      <c r="F34" s="397"/>
      <c r="G34" s="190"/>
    </row>
    <row r="35" spans="2:7" ht="40.5" customHeight="1" x14ac:dyDescent="0.2">
      <c r="B35" s="831"/>
      <c r="C35" s="832"/>
      <c r="D35" s="832"/>
      <c r="E35" s="833"/>
      <c r="F35" s="397"/>
      <c r="G35" s="190"/>
    </row>
    <row r="36" spans="2:7" ht="40.5" customHeight="1" x14ac:dyDescent="0.2">
      <c r="B36" s="831"/>
      <c r="C36" s="832"/>
      <c r="D36" s="832"/>
      <c r="E36" s="833"/>
      <c r="F36" s="397"/>
      <c r="G36" s="190"/>
    </row>
    <row r="37" spans="2:7" ht="40.5" customHeight="1" x14ac:dyDescent="0.2">
      <c r="B37" s="831"/>
      <c r="C37" s="832"/>
      <c r="D37" s="832"/>
      <c r="E37" s="833"/>
      <c r="F37" s="397"/>
      <c r="G37" s="190"/>
    </row>
    <row r="38" spans="2:7" ht="40.5" customHeight="1" thickBot="1" x14ac:dyDescent="0.25">
      <c r="B38" s="834"/>
      <c r="C38" s="835"/>
      <c r="D38" s="835"/>
      <c r="E38" s="836"/>
      <c r="F38" s="398"/>
      <c r="G38" s="190"/>
    </row>
    <row r="39" spans="2:7" ht="3" customHeight="1" x14ac:dyDescent="0.2">
      <c r="F39" s="190"/>
      <c r="G39" s="190"/>
    </row>
    <row r="40" spans="2:7" ht="12.75" customHeight="1" x14ac:dyDescent="0.2">
      <c r="B40" s="830" t="s">
        <v>713</v>
      </c>
      <c r="C40" s="830"/>
      <c r="D40" s="830"/>
      <c r="E40" s="830"/>
      <c r="F40" s="830"/>
      <c r="G40" s="190"/>
    </row>
    <row r="41" spans="2:7" ht="26.25" customHeight="1" x14ac:dyDescent="0.2">
      <c r="B41" s="830"/>
      <c r="C41" s="830"/>
      <c r="D41" s="830"/>
      <c r="E41" s="830"/>
      <c r="F41" s="830"/>
      <c r="G41" s="190"/>
    </row>
    <row r="42" spans="2:7" ht="15" x14ac:dyDescent="0.25">
      <c r="B42" s="404" t="s">
        <v>712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L145"/>
  <sheetViews>
    <sheetView showGridLines="0" workbookViewId="0">
      <selection activeCell="H129" sqref="H129"/>
    </sheetView>
  </sheetViews>
  <sheetFormatPr defaultRowHeight="15.75" x14ac:dyDescent="0.2"/>
  <cols>
    <col min="1" max="1" width="1.5703125" style="188" customWidth="1"/>
    <col min="2" max="2" width="21.7109375" style="188" customWidth="1"/>
    <col min="3" max="3" width="45.7109375" style="188" customWidth="1"/>
    <col min="4" max="4" width="7.5703125" style="188" customWidth="1"/>
    <col min="5" max="8" width="18.28515625" style="69" customWidth="1"/>
    <col min="9" max="9" width="16.5703125" style="188" customWidth="1"/>
    <col min="10" max="256" width="9.140625" style="188"/>
    <col min="257" max="257" width="2.7109375" style="188" customWidth="1"/>
    <col min="258" max="258" width="21.7109375" style="188" customWidth="1"/>
    <col min="259" max="259" width="45.7109375" style="188" customWidth="1"/>
    <col min="260" max="260" width="7.5703125" style="188" customWidth="1"/>
    <col min="261" max="264" width="15.7109375" style="188" customWidth="1"/>
    <col min="265" max="512" width="9.140625" style="188"/>
    <col min="513" max="513" width="2.7109375" style="188" customWidth="1"/>
    <col min="514" max="514" width="21.7109375" style="188" customWidth="1"/>
    <col min="515" max="515" width="45.7109375" style="188" customWidth="1"/>
    <col min="516" max="516" width="7.5703125" style="188" customWidth="1"/>
    <col min="517" max="520" width="15.7109375" style="188" customWidth="1"/>
    <col min="521" max="768" width="9.140625" style="188"/>
    <col min="769" max="769" width="2.7109375" style="188" customWidth="1"/>
    <col min="770" max="770" width="21.7109375" style="188" customWidth="1"/>
    <col min="771" max="771" width="45.7109375" style="188" customWidth="1"/>
    <col min="772" max="772" width="7.5703125" style="188" customWidth="1"/>
    <col min="773" max="776" width="15.7109375" style="188" customWidth="1"/>
    <col min="777" max="1024" width="9.140625" style="188"/>
    <col min="1025" max="1025" width="2.7109375" style="188" customWidth="1"/>
    <col min="1026" max="1026" width="21.7109375" style="188" customWidth="1"/>
    <col min="1027" max="1027" width="45.7109375" style="188" customWidth="1"/>
    <col min="1028" max="1028" width="7.5703125" style="188" customWidth="1"/>
    <col min="1029" max="1032" width="15.7109375" style="188" customWidth="1"/>
    <col min="1033" max="1280" width="9.140625" style="188"/>
    <col min="1281" max="1281" width="2.7109375" style="188" customWidth="1"/>
    <col min="1282" max="1282" width="21.7109375" style="188" customWidth="1"/>
    <col min="1283" max="1283" width="45.7109375" style="188" customWidth="1"/>
    <col min="1284" max="1284" width="7.5703125" style="188" customWidth="1"/>
    <col min="1285" max="1288" width="15.7109375" style="188" customWidth="1"/>
    <col min="1289" max="1536" width="9.140625" style="188"/>
    <col min="1537" max="1537" width="2.7109375" style="188" customWidth="1"/>
    <col min="1538" max="1538" width="21.7109375" style="188" customWidth="1"/>
    <col min="1539" max="1539" width="45.7109375" style="188" customWidth="1"/>
    <col min="1540" max="1540" width="7.5703125" style="188" customWidth="1"/>
    <col min="1541" max="1544" width="15.7109375" style="188" customWidth="1"/>
    <col min="1545" max="1792" width="9.140625" style="188"/>
    <col min="1793" max="1793" width="2.7109375" style="188" customWidth="1"/>
    <col min="1794" max="1794" width="21.7109375" style="188" customWidth="1"/>
    <col min="1795" max="1795" width="45.7109375" style="188" customWidth="1"/>
    <col min="1796" max="1796" width="7.5703125" style="188" customWidth="1"/>
    <col min="1797" max="1800" width="15.7109375" style="188" customWidth="1"/>
    <col min="1801" max="2048" width="9.140625" style="188"/>
    <col min="2049" max="2049" width="2.7109375" style="188" customWidth="1"/>
    <col min="2050" max="2050" width="21.7109375" style="188" customWidth="1"/>
    <col min="2051" max="2051" width="45.7109375" style="188" customWidth="1"/>
    <col min="2052" max="2052" width="7.5703125" style="188" customWidth="1"/>
    <col min="2053" max="2056" width="15.7109375" style="188" customWidth="1"/>
    <col min="2057" max="2304" width="9.140625" style="188"/>
    <col min="2305" max="2305" width="2.7109375" style="188" customWidth="1"/>
    <col min="2306" max="2306" width="21.7109375" style="188" customWidth="1"/>
    <col min="2307" max="2307" width="45.7109375" style="188" customWidth="1"/>
    <col min="2308" max="2308" width="7.5703125" style="188" customWidth="1"/>
    <col min="2309" max="2312" width="15.7109375" style="188" customWidth="1"/>
    <col min="2313" max="2560" width="9.140625" style="188"/>
    <col min="2561" max="2561" width="2.7109375" style="188" customWidth="1"/>
    <col min="2562" max="2562" width="21.7109375" style="188" customWidth="1"/>
    <col min="2563" max="2563" width="45.7109375" style="188" customWidth="1"/>
    <col min="2564" max="2564" width="7.5703125" style="188" customWidth="1"/>
    <col min="2565" max="2568" width="15.7109375" style="188" customWidth="1"/>
    <col min="2569" max="2816" width="9.140625" style="188"/>
    <col min="2817" max="2817" width="2.7109375" style="188" customWidth="1"/>
    <col min="2818" max="2818" width="21.7109375" style="188" customWidth="1"/>
    <col min="2819" max="2819" width="45.7109375" style="188" customWidth="1"/>
    <col min="2820" max="2820" width="7.5703125" style="188" customWidth="1"/>
    <col min="2821" max="2824" width="15.7109375" style="188" customWidth="1"/>
    <col min="2825" max="3072" width="9.140625" style="188"/>
    <col min="3073" max="3073" width="2.7109375" style="188" customWidth="1"/>
    <col min="3074" max="3074" width="21.7109375" style="188" customWidth="1"/>
    <col min="3075" max="3075" width="45.7109375" style="188" customWidth="1"/>
    <col min="3076" max="3076" width="7.5703125" style="188" customWidth="1"/>
    <col min="3077" max="3080" width="15.7109375" style="188" customWidth="1"/>
    <col min="3081" max="3328" width="9.140625" style="188"/>
    <col min="3329" max="3329" width="2.7109375" style="188" customWidth="1"/>
    <col min="3330" max="3330" width="21.7109375" style="188" customWidth="1"/>
    <col min="3331" max="3331" width="45.7109375" style="188" customWidth="1"/>
    <col min="3332" max="3332" width="7.5703125" style="188" customWidth="1"/>
    <col min="3333" max="3336" width="15.7109375" style="188" customWidth="1"/>
    <col min="3337" max="3584" width="9.140625" style="188"/>
    <col min="3585" max="3585" width="2.7109375" style="188" customWidth="1"/>
    <col min="3586" max="3586" width="21.7109375" style="188" customWidth="1"/>
    <col min="3587" max="3587" width="45.7109375" style="188" customWidth="1"/>
    <col min="3588" max="3588" width="7.5703125" style="188" customWidth="1"/>
    <col min="3589" max="3592" width="15.7109375" style="188" customWidth="1"/>
    <col min="3593" max="3840" width="9.140625" style="188"/>
    <col min="3841" max="3841" width="2.7109375" style="188" customWidth="1"/>
    <col min="3842" max="3842" width="21.7109375" style="188" customWidth="1"/>
    <col min="3843" max="3843" width="45.7109375" style="188" customWidth="1"/>
    <col min="3844" max="3844" width="7.5703125" style="188" customWidth="1"/>
    <col min="3845" max="3848" width="15.7109375" style="188" customWidth="1"/>
    <col min="3849" max="4096" width="9.140625" style="188"/>
    <col min="4097" max="4097" width="2.7109375" style="188" customWidth="1"/>
    <col min="4098" max="4098" width="21.7109375" style="188" customWidth="1"/>
    <col min="4099" max="4099" width="45.7109375" style="188" customWidth="1"/>
    <col min="4100" max="4100" width="7.5703125" style="188" customWidth="1"/>
    <col min="4101" max="4104" width="15.7109375" style="188" customWidth="1"/>
    <col min="4105" max="4352" width="9.140625" style="188"/>
    <col min="4353" max="4353" width="2.7109375" style="188" customWidth="1"/>
    <col min="4354" max="4354" width="21.7109375" style="188" customWidth="1"/>
    <col min="4355" max="4355" width="45.7109375" style="188" customWidth="1"/>
    <col min="4356" max="4356" width="7.5703125" style="188" customWidth="1"/>
    <col min="4357" max="4360" width="15.7109375" style="188" customWidth="1"/>
    <col min="4361" max="4608" width="9.140625" style="188"/>
    <col min="4609" max="4609" width="2.7109375" style="188" customWidth="1"/>
    <col min="4610" max="4610" width="21.7109375" style="188" customWidth="1"/>
    <col min="4611" max="4611" width="45.7109375" style="188" customWidth="1"/>
    <col min="4612" max="4612" width="7.5703125" style="188" customWidth="1"/>
    <col min="4613" max="4616" width="15.7109375" style="188" customWidth="1"/>
    <col min="4617" max="4864" width="9.140625" style="188"/>
    <col min="4865" max="4865" width="2.7109375" style="188" customWidth="1"/>
    <col min="4866" max="4866" width="21.7109375" style="188" customWidth="1"/>
    <col min="4867" max="4867" width="45.7109375" style="188" customWidth="1"/>
    <col min="4868" max="4868" width="7.5703125" style="188" customWidth="1"/>
    <col min="4869" max="4872" width="15.7109375" style="188" customWidth="1"/>
    <col min="4873" max="5120" width="9.140625" style="188"/>
    <col min="5121" max="5121" width="2.7109375" style="188" customWidth="1"/>
    <col min="5122" max="5122" width="21.7109375" style="188" customWidth="1"/>
    <col min="5123" max="5123" width="45.7109375" style="188" customWidth="1"/>
    <col min="5124" max="5124" width="7.5703125" style="188" customWidth="1"/>
    <col min="5125" max="5128" width="15.7109375" style="188" customWidth="1"/>
    <col min="5129" max="5376" width="9.140625" style="188"/>
    <col min="5377" max="5377" width="2.7109375" style="188" customWidth="1"/>
    <col min="5378" max="5378" width="21.7109375" style="188" customWidth="1"/>
    <col min="5379" max="5379" width="45.7109375" style="188" customWidth="1"/>
    <col min="5380" max="5380" width="7.5703125" style="188" customWidth="1"/>
    <col min="5381" max="5384" width="15.7109375" style="188" customWidth="1"/>
    <col min="5385" max="5632" width="9.140625" style="188"/>
    <col min="5633" max="5633" width="2.7109375" style="188" customWidth="1"/>
    <col min="5634" max="5634" width="21.7109375" style="188" customWidth="1"/>
    <col min="5635" max="5635" width="45.7109375" style="188" customWidth="1"/>
    <col min="5636" max="5636" width="7.5703125" style="188" customWidth="1"/>
    <col min="5637" max="5640" width="15.7109375" style="188" customWidth="1"/>
    <col min="5641" max="5888" width="9.140625" style="188"/>
    <col min="5889" max="5889" width="2.7109375" style="188" customWidth="1"/>
    <col min="5890" max="5890" width="21.7109375" style="188" customWidth="1"/>
    <col min="5891" max="5891" width="45.7109375" style="188" customWidth="1"/>
    <col min="5892" max="5892" width="7.5703125" style="188" customWidth="1"/>
    <col min="5893" max="5896" width="15.7109375" style="188" customWidth="1"/>
    <col min="5897" max="6144" width="9.140625" style="188"/>
    <col min="6145" max="6145" width="2.7109375" style="188" customWidth="1"/>
    <col min="6146" max="6146" width="21.7109375" style="188" customWidth="1"/>
    <col min="6147" max="6147" width="45.7109375" style="188" customWidth="1"/>
    <col min="6148" max="6148" width="7.5703125" style="188" customWidth="1"/>
    <col min="6149" max="6152" width="15.7109375" style="188" customWidth="1"/>
    <col min="6153" max="6400" width="9.140625" style="188"/>
    <col min="6401" max="6401" width="2.7109375" style="188" customWidth="1"/>
    <col min="6402" max="6402" width="21.7109375" style="188" customWidth="1"/>
    <col min="6403" max="6403" width="45.7109375" style="188" customWidth="1"/>
    <col min="6404" max="6404" width="7.5703125" style="188" customWidth="1"/>
    <col min="6405" max="6408" width="15.7109375" style="188" customWidth="1"/>
    <col min="6409" max="6656" width="9.140625" style="188"/>
    <col min="6657" max="6657" width="2.7109375" style="188" customWidth="1"/>
    <col min="6658" max="6658" width="21.7109375" style="188" customWidth="1"/>
    <col min="6659" max="6659" width="45.7109375" style="188" customWidth="1"/>
    <col min="6660" max="6660" width="7.5703125" style="188" customWidth="1"/>
    <col min="6661" max="6664" width="15.7109375" style="188" customWidth="1"/>
    <col min="6665" max="6912" width="9.140625" style="188"/>
    <col min="6913" max="6913" width="2.7109375" style="188" customWidth="1"/>
    <col min="6914" max="6914" width="21.7109375" style="188" customWidth="1"/>
    <col min="6915" max="6915" width="45.7109375" style="188" customWidth="1"/>
    <col min="6916" max="6916" width="7.5703125" style="188" customWidth="1"/>
    <col min="6917" max="6920" width="15.7109375" style="188" customWidth="1"/>
    <col min="6921" max="7168" width="9.140625" style="188"/>
    <col min="7169" max="7169" width="2.7109375" style="188" customWidth="1"/>
    <col min="7170" max="7170" width="21.7109375" style="188" customWidth="1"/>
    <col min="7171" max="7171" width="45.7109375" style="188" customWidth="1"/>
    <col min="7172" max="7172" width="7.5703125" style="188" customWidth="1"/>
    <col min="7173" max="7176" width="15.7109375" style="188" customWidth="1"/>
    <col min="7177" max="7424" width="9.140625" style="188"/>
    <col min="7425" max="7425" width="2.7109375" style="188" customWidth="1"/>
    <col min="7426" max="7426" width="21.7109375" style="188" customWidth="1"/>
    <col min="7427" max="7427" width="45.7109375" style="188" customWidth="1"/>
    <col min="7428" max="7428" width="7.5703125" style="188" customWidth="1"/>
    <col min="7429" max="7432" width="15.7109375" style="188" customWidth="1"/>
    <col min="7433" max="7680" width="9.140625" style="188"/>
    <col min="7681" max="7681" width="2.7109375" style="188" customWidth="1"/>
    <col min="7682" max="7682" width="21.7109375" style="188" customWidth="1"/>
    <col min="7683" max="7683" width="45.7109375" style="188" customWidth="1"/>
    <col min="7684" max="7684" width="7.5703125" style="188" customWidth="1"/>
    <col min="7685" max="7688" width="15.7109375" style="188" customWidth="1"/>
    <col min="7689" max="7936" width="9.140625" style="188"/>
    <col min="7937" max="7937" width="2.7109375" style="188" customWidth="1"/>
    <col min="7938" max="7938" width="21.7109375" style="188" customWidth="1"/>
    <col min="7939" max="7939" width="45.7109375" style="188" customWidth="1"/>
    <col min="7940" max="7940" width="7.5703125" style="188" customWidth="1"/>
    <col min="7941" max="7944" width="15.7109375" style="188" customWidth="1"/>
    <col min="7945" max="8192" width="9.140625" style="188"/>
    <col min="8193" max="8193" width="2.7109375" style="188" customWidth="1"/>
    <col min="8194" max="8194" width="21.7109375" style="188" customWidth="1"/>
    <col min="8195" max="8195" width="45.7109375" style="188" customWidth="1"/>
    <col min="8196" max="8196" width="7.5703125" style="188" customWidth="1"/>
    <col min="8197" max="8200" width="15.7109375" style="188" customWidth="1"/>
    <col min="8201" max="8448" width="9.140625" style="188"/>
    <col min="8449" max="8449" width="2.7109375" style="188" customWidth="1"/>
    <col min="8450" max="8450" width="21.7109375" style="188" customWidth="1"/>
    <col min="8451" max="8451" width="45.7109375" style="188" customWidth="1"/>
    <col min="8452" max="8452" width="7.5703125" style="188" customWidth="1"/>
    <col min="8453" max="8456" width="15.7109375" style="188" customWidth="1"/>
    <col min="8457" max="8704" width="9.140625" style="188"/>
    <col min="8705" max="8705" width="2.7109375" style="188" customWidth="1"/>
    <col min="8706" max="8706" width="21.7109375" style="188" customWidth="1"/>
    <col min="8707" max="8707" width="45.7109375" style="188" customWidth="1"/>
    <col min="8708" max="8708" width="7.5703125" style="188" customWidth="1"/>
    <col min="8709" max="8712" width="15.7109375" style="188" customWidth="1"/>
    <col min="8713" max="8960" width="9.140625" style="188"/>
    <col min="8961" max="8961" width="2.7109375" style="188" customWidth="1"/>
    <col min="8962" max="8962" width="21.7109375" style="188" customWidth="1"/>
    <col min="8963" max="8963" width="45.7109375" style="188" customWidth="1"/>
    <col min="8964" max="8964" width="7.5703125" style="188" customWidth="1"/>
    <col min="8965" max="8968" width="15.7109375" style="188" customWidth="1"/>
    <col min="8969" max="9216" width="9.140625" style="188"/>
    <col min="9217" max="9217" width="2.7109375" style="188" customWidth="1"/>
    <col min="9218" max="9218" width="21.7109375" style="188" customWidth="1"/>
    <col min="9219" max="9219" width="45.7109375" style="188" customWidth="1"/>
    <col min="9220" max="9220" width="7.5703125" style="188" customWidth="1"/>
    <col min="9221" max="9224" width="15.7109375" style="188" customWidth="1"/>
    <col min="9225" max="9472" width="9.140625" style="188"/>
    <col min="9473" max="9473" width="2.7109375" style="188" customWidth="1"/>
    <col min="9474" max="9474" width="21.7109375" style="188" customWidth="1"/>
    <col min="9475" max="9475" width="45.7109375" style="188" customWidth="1"/>
    <col min="9476" max="9476" width="7.5703125" style="188" customWidth="1"/>
    <col min="9477" max="9480" width="15.7109375" style="188" customWidth="1"/>
    <col min="9481" max="9728" width="9.140625" style="188"/>
    <col min="9729" max="9729" width="2.7109375" style="188" customWidth="1"/>
    <col min="9730" max="9730" width="21.7109375" style="188" customWidth="1"/>
    <col min="9731" max="9731" width="45.7109375" style="188" customWidth="1"/>
    <col min="9732" max="9732" width="7.5703125" style="188" customWidth="1"/>
    <col min="9733" max="9736" width="15.7109375" style="188" customWidth="1"/>
    <col min="9737" max="9984" width="9.140625" style="188"/>
    <col min="9985" max="9985" width="2.7109375" style="188" customWidth="1"/>
    <col min="9986" max="9986" width="21.7109375" style="188" customWidth="1"/>
    <col min="9987" max="9987" width="45.7109375" style="188" customWidth="1"/>
    <col min="9988" max="9988" width="7.5703125" style="188" customWidth="1"/>
    <col min="9989" max="9992" width="15.7109375" style="188" customWidth="1"/>
    <col min="9993" max="10240" width="9.140625" style="188"/>
    <col min="10241" max="10241" width="2.7109375" style="188" customWidth="1"/>
    <col min="10242" max="10242" width="21.7109375" style="188" customWidth="1"/>
    <col min="10243" max="10243" width="45.7109375" style="188" customWidth="1"/>
    <col min="10244" max="10244" width="7.5703125" style="188" customWidth="1"/>
    <col min="10245" max="10248" width="15.7109375" style="188" customWidth="1"/>
    <col min="10249" max="10496" width="9.140625" style="188"/>
    <col min="10497" max="10497" width="2.7109375" style="188" customWidth="1"/>
    <col min="10498" max="10498" width="21.7109375" style="188" customWidth="1"/>
    <col min="10499" max="10499" width="45.7109375" style="188" customWidth="1"/>
    <col min="10500" max="10500" width="7.5703125" style="188" customWidth="1"/>
    <col min="10501" max="10504" width="15.7109375" style="188" customWidth="1"/>
    <col min="10505" max="10752" width="9.140625" style="188"/>
    <col min="10753" max="10753" width="2.7109375" style="188" customWidth="1"/>
    <col min="10754" max="10754" width="21.7109375" style="188" customWidth="1"/>
    <col min="10755" max="10755" width="45.7109375" style="188" customWidth="1"/>
    <col min="10756" max="10756" width="7.5703125" style="188" customWidth="1"/>
    <col min="10757" max="10760" width="15.7109375" style="188" customWidth="1"/>
    <col min="10761" max="11008" width="9.140625" style="188"/>
    <col min="11009" max="11009" width="2.7109375" style="188" customWidth="1"/>
    <col min="11010" max="11010" width="21.7109375" style="188" customWidth="1"/>
    <col min="11011" max="11011" width="45.7109375" style="188" customWidth="1"/>
    <col min="11012" max="11012" width="7.5703125" style="188" customWidth="1"/>
    <col min="11013" max="11016" width="15.7109375" style="188" customWidth="1"/>
    <col min="11017" max="11264" width="9.140625" style="188"/>
    <col min="11265" max="11265" width="2.7109375" style="188" customWidth="1"/>
    <col min="11266" max="11266" width="21.7109375" style="188" customWidth="1"/>
    <col min="11267" max="11267" width="45.7109375" style="188" customWidth="1"/>
    <col min="11268" max="11268" width="7.5703125" style="188" customWidth="1"/>
    <col min="11269" max="11272" width="15.7109375" style="188" customWidth="1"/>
    <col min="11273" max="11520" width="9.140625" style="188"/>
    <col min="11521" max="11521" width="2.7109375" style="188" customWidth="1"/>
    <col min="11522" max="11522" width="21.7109375" style="188" customWidth="1"/>
    <col min="11523" max="11523" width="45.7109375" style="188" customWidth="1"/>
    <col min="11524" max="11524" width="7.5703125" style="188" customWidth="1"/>
    <col min="11525" max="11528" width="15.7109375" style="188" customWidth="1"/>
    <col min="11529" max="11776" width="9.140625" style="188"/>
    <col min="11777" max="11777" width="2.7109375" style="188" customWidth="1"/>
    <col min="11778" max="11778" width="21.7109375" style="188" customWidth="1"/>
    <col min="11779" max="11779" width="45.7109375" style="188" customWidth="1"/>
    <col min="11780" max="11780" width="7.5703125" style="188" customWidth="1"/>
    <col min="11781" max="11784" width="15.7109375" style="188" customWidth="1"/>
    <col min="11785" max="12032" width="9.140625" style="188"/>
    <col min="12033" max="12033" width="2.7109375" style="188" customWidth="1"/>
    <col min="12034" max="12034" width="21.7109375" style="188" customWidth="1"/>
    <col min="12035" max="12035" width="45.7109375" style="188" customWidth="1"/>
    <col min="12036" max="12036" width="7.5703125" style="188" customWidth="1"/>
    <col min="12037" max="12040" width="15.7109375" style="188" customWidth="1"/>
    <col min="12041" max="12288" width="9.140625" style="188"/>
    <col min="12289" max="12289" width="2.7109375" style="188" customWidth="1"/>
    <col min="12290" max="12290" width="21.7109375" style="188" customWidth="1"/>
    <col min="12291" max="12291" width="45.7109375" style="188" customWidth="1"/>
    <col min="12292" max="12292" width="7.5703125" style="188" customWidth="1"/>
    <col min="12293" max="12296" width="15.7109375" style="188" customWidth="1"/>
    <col min="12297" max="12544" width="9.140625" style="188"/>
    <col min="12545" max="12545" width="2.7109375" style="188" customWidth="1"/>
    <col min="12546" max="12546" width="21.7109375" style="188" customWidth="1"/>
    <col min="12547" max="12547" width="45.7109375" style="188" customWidth="1"/>
    <col min="12548" max="12548" width="7.5703125" style="188" customWidth="1"/>
    <col min="12549" max="12552" width="15.7109375" style="188" customWidth="1"/>
    <col min="12553" max="12800" width="9.140625" style="188"/>
    <col min="12801" max="12801" width="2.7109375" style="188" customWidth="1"/>
    <col min="12802" max="12802" width="21.7109375" style="188" customWidth="1"/>
    <col min="12803" max="12803" width="45.7109375" style="188" customWidth="1"/>
    <col min="12804" max="12804" width="7.5703125" style="188" customWidth="1"/>
    <col min="12805" max="12808" width="15.7109375" style="188" customWidth="1"/>
    <col min="12809" max="13056" width="9.140625" style="188"/>
    <col min="13057" max="13057" width="2.7109375" style="188" customWidth="1"/>
    <col min="13058" max="13058" width="21.7109375" style="188" customWidth="1"/>
    <col min="13059" max="13059" width="45.7109375" style="188" customWidth="1"/>
    <col min="13060" max="13060" width="7.5703125" style="188" customWidth="1"/>
    <col min="13061" max="13064" width="15.7109375" style="188" customWidth="1"/>
    <col min="13065" max="13312" width="9.140625" style="188"/>
    <col min="13313" max="13313" width="2.7109375" style="188" customWidth="1"/>
    <col min="13314" max="13314" width="21.7109375" style="188" customWidth="1"/>
    <col min="13315" max="13315" width="45.7109375" style="188" customWidth="1"/>
    <col min="13316" max="13316" width="7.5703125" style="188" customWidth="1"/>
    <col min="13317" max="13320" width="15.7109375" style="188" customWidth="1"/>
    <col min="13321" max="13568" width="9.140625" style="188"/>
    <col min="13569" max="13569" width="2.7109375" style="188" customWidth="1"/>
    <col min="13570" max="13570" width="21.7109375" style="188" customWidth="1"/>
    <col min="13571" max="13571" width="45.7109375" style="188" customWidth="1"/>
    <col min="13572" max="13572" width="7.5703125" style="188" customWidth="1"/>
    <col min="13573" max="13576" width="15.7109375" style="188" customWidth="1"/>
    <col min="13577" max="13824" width="9.140625" style="188"/>
    <col min="13825" max="13825" width="2.7109375" style="188" customWidth="1"/>
    <col min="13826" max="13826" width="21.7109375" style="188" customWidth="1"/>
    <col min="13827" max="13827" width="45.7109375" style="188" customWidth="1"/>
    <col min="13828" max="13828" width="7.5703125" style="188" customWidth="1"/>
    <col min="13829" max="13832" width="15.7109375" style="188" customWidth="1"/>
    <col min="13833" max="14080" width="9.140625" style="188"/>
    <col min="14081" max="14081" width="2.7109375" style="188" customWidth="1"/>
    <col min="14082" max="14082" width="21.7109375" style="188" customWidth="1"/>
    <col min="14083" max="14083" width="45.7109375" style="188" customWidth="1"/>
    <col min="14084" max="14084" width="7.5703125" style="188" customWidth="1"/>
    <col min="14085" max="14088" width="15.7109375" style="188" customWidth="1"/>
    <col min="14089" max="14336" width="9.140625" style="188"/>
    <col min="14337" max="14337" width="2.7109375" style="188" customWidth="1"/>
    <col min="14338" max="14338" width="21.7109375" style="188" customWidth="1"/>
    <col min="14339" max="14339" width="45.7109375" style="188" customWidth="1"/>
    <col min="14340" max="14340" width="7.5703125" style="188" customWidth="1"/>
    <col min="14341" max="14344" width="15.7109375" style="188" customWidth="1"/>
    <col min="14345" max="14592" width="9.140625" style="188"/>
    <col min="14593" max="14593" width="2.7109375" style="188" customWidth="1"/>
    <col min="14594" max="14594" width="21.7109375" style="188" customWidth="1"/>
    <col min="14595" max="14595" width="45.7109375" style="188" customWidth="1"/>
    <col min="14596" max="14596" width="7.5703125" style="188" customWidth="1"/>
    <col min="14597" max="14600" width="15.7109375" style="188" customWidth="1"/>
    <col min="14601" max="14848" width="9.140625" style="188"/>
    <col min="14849" max="14849" width="2.7109375" style="188" customWidth="1"/>
    <col min="14850" max="14850" width="21.7109375" style="188" customWidth="1"/>
    <col min="14851" max="14851" width="45.7109375" style="188" customWidth="1"/>
    <col min="14852" max="14852" width="7.5703125" style="188" customWidth="1"/>
    <col min="14853" max="14856" width="15.7109375" style="188" customWidth="1"/>
    <col min="14857" max="15104" width="9.140625" style="188"/>
    <col min="15105" max="15105" width="2.7109375" style="188" customWidth="1"/>
    <col min="15106" max="15106" width="21.7109375" style="188" customWidth="1"/>
    <col min="15107" max="15107" width="45.7109375" style="188" customWidth="1"/>
    <col min="15108" max="15108" width="7.5703125" style="188" customWidth="1"/>
    <col min="15109" max="15112" width="15.7109375" style="188" customWidth="1"/>
    <col min="15113" max="15360" width="9.140625" style="188"/>
    <col min="15361" max="15361" width="2.7109375" style="188" customWidth="1"/>
    <col min="15362" max="15362" width="21.7109375" style="188" customWidth="1"/>
    <col min="15363" max="15363" width="45.7109375" style="188" customWidth="1"/>
    <col min="15364" max="15364" width="7.5703125" style="188" customWidth="1"/>
    <col min="15365" max="15368" width="15.7109375" style="188" customWidth="1"/>
    <col min="15369" max="15616" width="9.140625" style="188"/>
    <col min="15617" max="15617" width="2.7109375" style="188" customWidth="1"/>
    <col min="15618" max="15618" width="21.7109375" style="188" customWidth="1"/>
    <col min="15619" max="15619" width="45.7109375" style="188" customWidth="1"/>
    <col min="15620" max="15620" width="7.5703125" style="188" customWidth="1"/>
    <col min="15621" max="15624" width="15.7109375" style="188" customWidth="1"/>
    <col min="15625" max="15872" width="9.140625" style="188"/>
    <col min="15873" max="15873" width="2.7109375" style="188" customWidth="1"/>
    <col min="15874" max="15874" width="21.7109375" style="188" customWidth="1"/>
    <col min="15875" max="15875" width="45.7109375" style="188" customWidth="1"/>
    <col min="15876" max="15876" width="7.5703125" style="188" customWidth="1"/>
    <col min="15877" max="15880" width="15.7109375" style="188" customWidth="1"/>
    <col min="15881" max="16128" width="9.140625" style="188"/>
    <col min="16129" max="16129" width="2.7109375" style="188" customWidth="1"/>
    <col min="16130" max="16130" width="21.7109375" style="188" customWidth="1"/>
    <col min="16131" max="16131" width="45.7109375" style="188" customWidth="1"/>
    <col min="16132" max="16132" width="7.5703125" style="188" customWidth="1"/>
    <col min="16133" max="16136" width="15.7109375" style="188" customWidth="1"/>
    <col min="16137" max="16384" width="9.140625" style="188"/>
  </cols>
  <sheetData>
    <row r="1" spans="1:12" ht="12.75" customHeight="1" x14ac:dyDescent="0.2">
      <c r="H1" s="200"/>
      <c r="I1" s="200" t="s">
        <v>569</v>
      </c>
    </row>
    <row r="2" spans="1:12" ht="17.25" customHeight="1" x14ac:dyDescent="0.2">
      <c r="B2" s="560" t="s">
        <v>789</v>
      </c>
      <c r="C2" s="560"/>
      <c r="D2" s="560"/>
      <c r="E2" s="560"/>
      <c r="F2" s="560"/>
      <c r="G2" s="560"/>
      <c r="H2" s="560"/>
      <c r="I2" s="560"/>
    </row>
    <row r="3" spans="1:12" ht="12" customHeight="1" thickBot="1" x14ac:dyDescent="0.25">
      <c r="E3" s="188"/>
      <c r="F3" s="188"/>
      <c r="G3" s="188"/>
      <c r="H3" s="189"/>
      <c r="I3" s="189" t="s">
        <v>128</v>
      </c>
    </row>
    <row r="4" spans="1:12" ht="24" customHeight="1" x14ac:dyDescent="0.2">
      <c r="B4" s="569" t="s">
        <v>60</v>
      </c>
      <c r="C4" s="571" t="s">
        <v>61</v>
      </c>
      <c r="D4" s="573" t="s">
        <v>84</v>
      </c>
      <c r="E4" s="518" t="s">
        <v>785</v>
      </c>
      <c r="F4" s="520" t="s">
        <v>786</v>
      </c>
      <c r="G4" s="534" t="s">
        <v>791</v>
      </c>
      <c r="H4" s="535"/>
      <c r="I4" s="532" t="s">
        <v>788</v>
      </c>
    </row>
    <row r="5" spans="1:12" ht="28.5" customHeight="1" x14ac:dyDescent="0.2">
      <c r="B5" s="570"/>
      <c r="C5" s="572"/>
      <c r="D5" s="574"/>
      <c r="E5" s="519"/>
      <c r="F5" s="521"/>
      <c r="G5" s="265" t="s">
        <v>67</v>
      </c>
      <c r="H5" s="336" t="s">
        <v>46</v>
      </c>
      <c r="I5" s="533"/>
    </row>
    <row r="6" spans="1:12" ht="12.75" customHeight="1" thickBot="1" x14ac:dyDescent="0.25">
      <c r="B6" s="196">
        <v>1</v>
      </c>
      <c r="C6" s="197">
        <v>2</v>
      </c>
      <c r="D6" s="349">
        <v>3</v>
      </c>
      <c r="E6" s="345">
        <v>4</v>
      </c>
      <c r="F6" s="341">
        <v>5</v>
      </c>
      <c r="G6" s="338">
        <v>6</v>
      </c>
      <c r="H6" s="337">
        <v>7</v>
      </c>
      <c r="I6" s="199">
        <v>8</v>
      </c>
    </row>
    <row r="7" spans="1:12" ht="20.100000000000001" customHeight="1" x14ac:dyDescent="0.2">
      <c r="B7" s="201"/>
      <c r="C7" s="202" t="s">
        <v>62</v>
      </c>
      <c r="D7" s="350"/>
      <c r="E7" s="339"/>
      <c r="F7" s="342"/>
      <c r="G7" s="339"/>
      <c r="H7" s="452"/>
      <c r="I7" s="453"/>
    </row>
    <row r="8" spans="1:12" ht="20.100000000000001" customHeight="1" x14ac:dyDescent="0.2">
      <c r="A8" s="203"/>
      <c r="B8" s="204" t="s">
        <v>270</v>
      </c>
      <c r="C8" s="202" t="s">
        <v>271</v>
      </c>
      <c r="D8" s="347" t="s">
        <v>272</v>
      </c>
      <c r="E8" s="340"/>
      <c r="F8" s="343"/>
      <c r="G8" s="340"/>
      <c r="H8" s="344"/>
      <c r="I8" s="454" t="str">
        <f>IFERROR(H8/G8,"  ")</f>
        <v xml:space="preserve">  </v>
      </c>
    </row>
    <row r="9" spans="1:12" ht="20.100000000000001" customHeight="1" x14ac:dyDescent="0.2">
      <c r="A9" s="203"/>
      <c r="B9" s="561"/>
      <c r="C9" s="205" t="s">
        <v>273</v>
      </c>
      <c r="D9" s="562" t="s">
        <v>274</v>
      </c>
      <c r="E9" s="575">
        <f>+E11+E18+E27+E28+E39</f>
        <v>139982</v>
      </c>
      <c r="F9" s="577">
        <f t="shared" ref="F9:H9" si="0">+F11+F18+F27+F28+F39</f>
        <v>149534</v>
      </c>
      <c r="G9" s="579">
        <f t="shared" si="0"/>
        <v>134990</v>
      </c>
      <c r="H9" s="577">
        <f t="shared" si="0"/>
        <v>134453</v>
      </c>
      <c r="I9" s="550">
        <f t="shared" ref="I9:I72" si="1">IFERROR(H9/G9,"  ")</f>
        <v>0.99602192755018892</v>
      </c>
    </row>
    <row r="10" spans="1:12" ht="13.5" customHeight="1" x14ac:dyDescent="0.2">
      <c r="A10" s="203"/>
      <c r="B10" s="561"/>
      <c r="C10" s="206" t="s">
        <v>275</v>
      </c>
      <c r="D10" s="562"/>
      <c r="E10" s="576"/>
      <c r="F10" s="578"/>
      <c r="G10" s="580"/>
      <c r="H10" s="578"/>
      <c r="I10" s="551" t="str">
        <f t="shared" si="1"/>
        <v xml:space="preserve">  </v>
      </c>
    </row>
    <row r="11" spans="1:12" ht="20.100000000000001" customHeight="1" x14ac:dyDescent="0.2">
      <c r="A11" s="203"/>
      <c r="B11" s="561" t="s">
        <v>276</v>
      </c>
      <c r="C11" s="207" t="s">
        <v>277</v>
      </c>
      <c r="D11" s="562" t="s">
        <v>278</v>
      </c>
      <c r="E11" s="563">
        <f>+E13+E14+E15+E16+E17</f>
        <v>47</v>
      </c>
      <c r="F11" s="565">
        <f t="shared" ref="F11:H11" si="2">+F13+F14+F15+F16+F17</f>
        <v>0</v>
      </c>
      <c r="G11" s="567">
        <f t="shared" si="2"/>
        <v>19</v>
      </c>
      <c r="H11" s="565">
        <f t="shared" si="2"/>
        <v>19</v>
      </c>
      <c r="I11" s="550">
        <f t="shared" si="1"/>
        <v>1</v>
      </c>
      <c r="L11" s="190"/>
    </row>
    <row r="12" spans="1:12" ht="12.75" customHeight="1" x14ac:dyDescent="0.2">
      <c r="A12" s="203"/>
      <c r="B12" s="561"/>
      <c r="C12" s="208" t="s">
        <v>279</v>
      </c>
      <c r="D12" s="562"/>
      <c r="E12" s="564"/>
      <c r="F12" s="566"/>
      <c r="G12" s="568"/>
      <c r="H12" s="566"/>
      <c r="I12" s="551" t="str">
        <f t="shared" si="1"/>
        <v xml:space="preserve">  </v>
      </c>
    </row>
    <row r="13" spans="1:12" ht="20.100000000000001" customHeight="1" x14ac:dyDescent="0.2">
      <c r="A13" s="203"/>
      <c r="B13" s="204" t="s">
        <v>85</v>
      </c>
      <c r="C13" s="209" t="s">
        <v>129</v>
      </c>
      <c r="D13" s="347" t="s">
        <v>280</v>
      </c>
      <c r="E13" s="309"/>
      <c r="F13" s="310"/>
      <c r="G13" s="432"/>
      <c r="H13" s="310"/>
      <c r="I13" s="455" t="str">
        <f t="shared" si="1"/>
        <v xml:space="preserve">  </v>
      </c>
    </row>
    <row r="14" spans="1:12" ht="25.5" customHeight="1" x14ac:dyDescent="0.2">
      <c r="A14" s="203"/>
      <c r="B14" s="204" t="s">
        <v>281</v>
      </c>
      <c r="C14" s="209" t="s">
        <v>282</v>
      </c>
      <c r="D14" s="347" t="s">
        <v>283</v>
      </c>
      <c r="E14" s="433">
        <v>47</v>
      </c>
      <c r="F14" s="442"/>
      <c r="G14" s="443">
        <v>19</v>
      </c>
      <c r="H14" s="310">
        <v>19</v>
      </c>
      <c r="I14" s="455">
        <f t="shared" si="1"/>
        <v>1</v>
      </c>
    </row>
    <row r="15" spans="1:12" ht="20.100000000000001" customHeight="1" x14ac:dyDescent="0.2">
      <c r="A15" s="203"/>
      <c r="B15" s="204" t="s">
        <v>93</v>
      </c>
      <c r="C15" s="209" t="s">
        <v>284</v>
      </c>
      <c r="D15" s="347" t="s">
        <v>285</v>
      </c>
      <c r="E15" s="309"/>
      <c r="F15" s="310"/>
      <c r="G15" s="432"/>
      <c r="H15" s="310"/>
      <c r="I15" s="455" t="str">
        <f t="shared" si="1"/>
        <v xml:space="preserve">  </v>
      </c>
    </row>
    <row r="16" spans="1:12" ht="25.5" customHeight="1" x14ac:dyDescent="0.2">
      <c r="A16" s="203"/>
      <c r="B16" s="204" t="s">
        <v>286</v>
      </c>
      <c r="C16" s="209" t="s">
        <v>287</v>
      </c>
      <c r="D16" s="347" t="s">
        <v>288</v>
      </c>
      <c r="E16" s="309"/>
      <c r="F16" s="310"/>
      <c r="G16" s="432"/>
      <c r="H16" s="310"/>
      <c r="I16" s="455" t="str">
        <f t="shared" si="1"/>
        <v xml:space="preserve">  </v>
      </c>
    </row>
    <row r="17" spans="1:9" ht="20.100000000000001" customHeight="1" x14ac:dyDescent="0.2">
      <c r="A17" s="203"/>
      <c r="B17" s="204" t="s">
        <v>94</v>
      </c>
      <c r="C17" s="209" t="s">
        <v>289</v>
      </c>
      <c r="D17" s="347" t="s">
        <v>290</v>
      </c>
      <c r="E17" s="309"/>
      <c r="F17" s="310"/>
      <c r="G17" s="432"/>
      <c r="H17" s="310"/>
      <c r="I17" s="455" t="str">
        <f t="shared" si="1"/>
        <v xml:space="preserve">  </v>
      </c>
    </row>
    <row r="18" spans="1:9" ht="20.100000000000001" customHeight="1" x14ac:dyDescent="0.2">
      <c r="A18" s="203"/>
      <c r="B18" s="561" t="s">
        <v>291</v>
      </c>
      <c r="C18" s="207" t="s">
        <v>292</v>
      </c>
      <c r="D18" s="562" t="s">
        <v>293</v>
      </c>
      <c r="E18" s="563">
        <f>+E20+E21+E22+E23+E24+E25+E26</f>
        <v>138956</v>
      </c>
      <c r="F18" s="565">
        <f t="shared" ref="F18:H18" si="3">+F20+F21+F22+F23+F24+F25+F26</f>
        <v>148869</v>
      </c>
      <c r="G18" s="567">
        <f t="shared" si="3"/>
        <v>134067</v>
      </c>
      <c r="H18" s="565">
        <f t="shared" si="3"/>
        <v>133555</v>
      </c>
      <c r="I18" s="550">
        <f t="shared" si="1"/>
        <v>0.99618101397062664</v>
      </c>
    </row>
    <row r="19" spans="1:9" ht="12.75" customHeight="1" x14ac:dyDescent="0.2">
      <c r="A19" s="203"/>
      <c r="B19" s="561"/>
      <c r="C19" s="208" t="s">
        <v>294</v>
      </c>
      <c r="D19" s="562"/>
      <c r="E19" s="564"/>
      <c r="F19" s="566"/>
      <c r="G19" s="568"/>
      <c r="H19" s="566"/>
      <c r="I19" s="551" t="str">
        <f t="shared" si="1"/>
        <v xml:space="preserve">  </v>
      </c>
    </row>
    <row r="20" spans="1:9" ht="20.100000000000001" customHeight="1" x14ac:dyDescent="0.2">
      <c r="A20" s="203"/>
      <c r="B20" s="204" t="s">
        <v>295</v>
      </c>
      <c r="C20" s="209" t="s">
        <v>296</v>
      </c>
      <c r="D20" s="347" t="s">
        <v>297</v>
      </c>
      <c r="E20" s="433">
        <v>56154</v>
      </c>
      <c r="F20" s="442">
        <v>55661</v>
      </c>
      <c r="G20" s="443">
        <v>56259</v>
      </c>
      <c r="H20" s="310">
        <v>55859</v>
      </c>
      <c r="I20" s="455">
        <f t="shared" si="1"/>
        <v>0.9928900264846513</v>
      </c>
    </row>
    <row r="21" spans="1:9" ht="20.100000000000001" customHeight="1" x14ac:dyDescent="0.2">
      <c r="B21" s="211" t="s">
        <v>95</v>
      </c>
      <c r="C21" s="209" t="s">
        <v>298</v>
      </c>
      <c r="D21" s="347" t="s">
        <v>299</v>
      </c>
      <c r="E21" s="434">
        <v>82662</v>
      </c>
      <c r="F21" s="444">
        <v>93208</v>
      </c>
      <c r="G21" s="445">
        <v>77808</v>
      </c>
      <c r="H21" s="310">
        <v>76261</v>
      </c>
      <c r="I21" s="455">
        <f t="shared" si="1"/>
        <v>0.98011772568373434</v>
      </c>
    </row>
    <row r="22" spans="1:9" ht="20.100000000000001" customHeight="1" x14ac:dyDescent="0.2">
      <c r="B22" s="211" t="s">
        <v>96</v>
      </c>
      <c r="C22" s="209" t="s">
        <v>300</v>
      </c>
      <c r="D22" s="347" t="s">
        <v>301</v>
      </c>
      <c r="E22" s="434"/>
      <c r="F22" s="444"/>
      <c r="G22" s="445"/>
      <c r="H22" s="310"/>
      <c r="I22" s="455" t="str">
        <f t="shared" si="1"/>
        <v xml:space="preserve">  </v>
      </c>
    </row>
    <row r="23" spans="1:9" ht="25.5" customHeight="1" x14ac:dyDescent="0.2">
      <c r="B23" s="211" t="s">
        <v>302</v>
      </c>
      <c r="C23" s="209" t="s">
        <v>303</v>
      </c>
      <c r="D23" s="347" t="s">
        <v>304</v>
      </c>
      <c r="E23" s="436">
        <v>140</v>
      </c>
      <c r="F23" s="442"/>
      <c r="G23" s="443"/>
      <c r="H23" s="310">
        <v>1435</v>
      </c>
      <c r="I23" s="455" t="str">
        <f t="shared" si="1"/>
        <v xml:space="preserve">  </v>
      </c>
    </row>
    <row r="24" spans="1:9" ht="25.5" customHeight="1" x14ac:dyDescent="0.2">
      <c r="B24" s="211" t="s">
        <v>305</v>
      </c>
      <c r="C24" s="209" t="s">
        <v>306</v>
      </c>
      <c r="D24" s="347" t="s">
        <v>307</v>
      </c>
      <c r="E24" s="309"/>
      <c r="F24" s="310"/>
      <c r="G24" s="432"/>
      <c r="H24" s="310"/>
      <c r="I24" s="455" t="str">
        <f t="shared" si="1"/>
        <v xml:space="preserve">  </v>
      </c>
    </row>
    <row r="25" spans="1:9" ht="25.5" customHeight="1" x14ac:dyDescent="0.2">
      <c r="B25" s="211" t="s">
        <v>308</v>
      </c>
      <c r="C25" s="209" t="s">
        <v>309</v>
      </c>
      <c r="D25" s="347" t="s">
        <v>310</v>
      </c>
      <c r="E25" s="309"/>
      <c r="F25" s="310"/>
      <c r="G25" s="432"/>
      <c r="H25" s="310"/>
      <c r="I25" s="455" t="str">
        <f t="shared" si="1"/>
        <v xml:space="preserve">  </v>
      </c>
    </row>
    <row r="26" spans="1:9" ht="25.5" customHeight="1" x14ac:dyDescent="0.2">
      <c r="B26" s="211" t="s">
        <v>308</v>
      </c>
      <c r="C26" s="209" t="s">
        <v>311</v>
      </c>
      <c r="D26" s="347" t="s">
        <v>312</v>
      </c>
      <c r="E26" s="309"/>
      <c r="F26" s="310"/>
      <c r="G26" s="432"/>
      <c r="H26" s="310"/>
      <c r="I26" s="455" t="str">
        <f t="shared" si="1"/>
        <v xml:space="preserve">  </v>
      </c>
    </row>
    <row r="27" spans="1:9" ht="20.100000000000001" customHeight="1" x14ac:dyDescent="0.2">
      <c r="A27" s="203"/>
      <c r="B27" s="204" t="s">
        <v>313</v>
      </c>
      <c r="C27" s="209" t="s">
        <v>314</v>
      </c>
      <c r="D27" s="347" t="s">
        <v>315</v>
      </c>
      <c r="E27" s="309"/>
      <c r="F27" s="310"/>
      <c r="G27" s="432"/>
      <c r="H27" s="310"/>
      <c r="I27" s="455" t="str">
        <f t="shared" si="1"/>
        <v xml:space="preserve">  </v>
      </c>
    </row>
    <row r="28" spans="1:9" ht="25.5" customHeight="1" x14ac:dyDescent="0.2">
      <c r="A28" s="203"/>
      <c r="B28" s="561" t="s">
        <v>316</v>
      </c>
      <c r="C28" s="207" t="s">
        <v>317</v>
      </c>
      <c r="D28" s="562" t="s">
        <v>318</v>
      </c>
      <c r="E28" s="563">
        <f>+E30+E31+E32+E33+E34+E35+E36+E37+E38</f>
        <v>979</v>
      </c>
      <c r="F28" s="565">
        <f t="shared" ref="F28:H28" si="4">+F30+F31+F32+F33+F34+F35+F36+F37+F38</f>
        <v>665</v>
      </c>
      <c r="G28" s="567">
        <f t="shared" si="4"/>
        <v>904</v>
      </c>
      <c r="H28" s="565">
        <f t="shared" si="4"/>
        <v>879</v>
      </c>
      <c r="I28" s="550">
        <f t="shared" si="1"/>
        <v>0.97234513274336287</v>
      </c>
    </row>
    <row r="29" spans="1:9" ht="22.5" customHeight="1" x14ac:dyDescent="0.2">
      <c r="A29" s="203"/>
      <c r="B29" s="561"/>
      <c r="C29" s="208" t="s">
        <v>319</v>
      </c>
      <c r="D29" s="562"/>
      <c r="E29" s="564"/>
      <c r="F29" s="566"/>
      <c r="G29" s="568"/>
      <c r="H29" s="566"/>
      <c r="I29" s="551" t="str">
        <f t="shared" si="1"/>
        <v xml:space="preserve">  </v>
      </c>
    </row>
    <row r="30" spans="1:9" ht="25.5" customHeight="1" x14ac:dyDescent="0.2">
      <c r="A30" s="203"/>
      <c r="B30" s="204" t="s">
        <v>320</v>
      </c>
      <c r="C30" s="209" t="s">
        <v>321</v>
      </c>
      <c r="D30" s="347" t="s">
        <v>322</v>
      </c>
      <c r="E30" s="309"/>
      <c r="F30" s="310"/>
      <c r="G30" s="432"/>
      <c r="H30" s="310"/>
      <c r="I30" s="455" t="str">
        <f t="shared" si="1"/>
        <v xml:space="preserve">  </v>
      </c>
    </row>
    <row r="31" spans="1:9" ht="25.5" customHeight="1" x14ac:dyDescent="0.2">
      <c r="B31" s="211" t="s">
        <v>323</v>
      </c>
      <c r="C31" s="209" t="s">
        <v>324</v>
      </c>
      <c r="D31" s="347" t="s">
        <v>325</v>
      </c>
      <c r="E31" s="309"/>
      <c r="F31" s="310"/>
      <c r="G31" s="432"/>
      <c r="H31" s="310"/>
      <c r="I31" s="455" t="str">
        <f t="shared" si="1"/>
        <v xml:space="preserve">  </v>
      </c>
    </row>
    <row r="32" spans="1:9" ht="35.25" customHeight="1" x14ac:dyDescent="0.2">
      <c r="B32" s="211" t="s">
        <v>326</v>
      </c>
      <c r="C32" s="209" t="s">
        <v>327</v>
      </c>
      <c r="D32" s="347" t="s">
        <v>328</v>
      </c>
      <c r="E32" s="309"/>
      <c r="F32" s="310"/>
      <c r="G32" s="432"/>
      <c r="H32" s="310"/>
      <c r="I32" s="455" t="str">
        <f t="shared" si="1"/>
        <v xml:space="preserve">  </v>
      </c>
    </row>
    <row r="33" spans="1:9" ht="35.25" customHeight="1" x14ac:dyDescent="0.2">
      <c r="B33" s="211" t="s">
        <v>329</v>
      </c>
      <c r="C33" s="209" t="s">
        <v>330</v>
      </c>
      <c r="D33" s="347" t="s">
        <v>331</v>
      </c>
      <c r="E33" s="309"/>
      <c r="F33" s="310"/>
      <c r="G33" s="432"/>
      <c r="H33" s="310"/>
      <c r="I33" s="455" t="str">
        <f t="shared" si="1"/>
        <v xml:space="preserve">  </v>
      </c>
    </row>
    <row r="34" spans="1:9" ht="25.5" customHeight="1" x14ac:dyDescent="0.2">
      <c r="B34" s="211" t="s">
        <v>332</v>
      </c>
      <c r="C34" s="209" t="s">
        <v>333</v>
      </c>
      <c r="D34" s="347" t="s">
        <v>334</v>
      </c>
      <c r="E34" s="309"/>
      <c r="F34" s="310"/>
      <c r="G34" s="432"/>
      <c r="H34" s="310"/>
      <c r="I34" s="455" t="str">
        <f t="shared" si="1"/>
        <v xml:space="preserve">  </v>
      </c>
    </row>
    <row r="35" spans="1:9" ht="25.5" customHeight="1" x14ac:dyDescent="0.2">
      <c r="B35" s="211" t="s">
        <v>332</v>
      </c>
      <c r="C35" s="209" t="s">
        <v>335</v>
      </c>
      <c r="D35" s="347" t="s">
        <v>336</v>
      </c>
      <c r="E35" s="309"/>
      <c r="F35" s="310"/>
      <c r="G35" s="432"/>
      <c r="H35" s="310"/>
      <c r="I35" s="455" t="str">
        <f t="shared" si="1"/>
        <v xml:space="preserve">  </v>
      </c>
    </row>
    <row r="36" spans="1:9" ht="39" customHeight="1" x14ac:dyDescent="0.2">
      <c r="B36" s="211" t="s">
        <v>130</v>
      </c>
      <c r="C36" s="209" t="s">
        <v>337</v>
      </c>
      <c r="D36" s="347" t="s">
        <v>338</v>
      </c>
      <c r="E36" s="309"/>
      <c r="F36" s="310"/>
      <c r="G36" s="432"/>
      <c r="H36" s="310"/>
      <c r="I36" s="455" t="str">
        <f t="shared" si="1"/>
        <v xml:space="preserve">  </v>
      </c>
    </row>
    <row r="37" spans="1:9" ht="25.5" customHeight="1" x14ac:dyDescent="0.2">
      <c r="B37" s="211" t="s">
        <v>131</v>
      </c>
      <c r="C37" s="209" t="s">
        <v>339</v>
      </c>
      <c r="D37" s="347" t="s">
        <v>340</v>
      </c>
      <c r="E37" s="309"/>
      <c r="F37" s="310"/>
      <c r="G37" s="432"/>
      <c r="H37" s="310"/>
      <c r="I37" s="455" t="str">
        <f t="shared" si="1"/>
        <v xml:space="preserve">  </v>
      </c>
    </row>
    <row r="38" spans="1:9" ht="25.5" customHeight="1" x14ac:dyDescent="0.2">
      <c r="B38" s="211" t="s">
        <v>341</v>
      </c>
      <c r="C38" s="209" t="s">
        <v>342</v>
      </c>
      <c r="D38" s="347" t="s">
        <v>343</v>
      </c>
      <c r="E38" s="435">
        <v>979</v>
      </c>
      <c r="F38" s="444">
        <v>665</v>
      </c>
      <c r="G38" s="445">
        <v>904</v>
      </c>
      <c r="H38" s="310">
        <v>879</v>
      </c>
      <c r="I38" s="455">
        <f t="shared" si="1"/>
        <v>0.97234513274336287</v>
      </c>
    </row>
    <row r="39" spans="1:9" ht="25.5" customHeight="1" x14ac:dyDescent="0.2">
      <c r="B39" s="211" t="s">
        <v>344</v>
      </c>
      <c r="C39" s="209" t="s">
        <v>345</v>
      </c>
      <c r="D39" s="347" t="s">
        <v>346</v>
      </c>
      <c r="E39" s="309"/>
      <c r="F39" s="310"/>
      <c r="G39" s="432"/>
      <c r="H39" s="310"/>
      <c r="I39" s="455" t="str">
        <f t="shared" si="1"/>
        <v xml:space="preserve">  </v>
      </c>
    </row>
    <row r="40" spans="1:9" ht="20.100000000000001" customHeight="1" x14ac:dyDescent="0.2">
      <c r="A40" s="203"/>
      <c r="B40" s="204">
        <v>288</v>
      </c>
      <c r="C40" s="202" t="s">
        <v>347</v>
      </c>
      <c r="D40" s="347" t="s">
        <v>348</v>
      </c>
      <c r="E40" s="309"/>
      <c r="F40" s="310"/>
      <c r="G40" s="432"/>
      <c r="H40" s="310"/>
      <c r="I40" s="455" t="str">
        <f t="shared" si="1"/>
        <v xml:space="preserve">  </v>
      </c>
    </row>
    <row r="41" spans="1:9" ht="20.100000000000001" customHeight="1" x14ac:dyDescent="0.2">
      <c r="A41" s="203"/>
      <c r="B41" s="561"/>
      <c r="C41" s="205" t="s">
        <v>349</v>
      </c>
      <c r="D41" s="562" t="s">
        <v>350</v>
      </c>
      <c r="E41" s="575">
        <f>+E43+E49+E50+E57+E62+E72+E73</f>
        <v>107158</v>
      </c>
      <c r="F41" s="577">
        <f t="shared" ref="F41:H41" si="5">+F43+F49+F50+F57+F62+F72+F73</f>
        <v>103855</v>
      </c>
      <c r="G41" s="579">
        <f t="shared" si="5"/>
        <v>114610</v>
      </c>
      <c r="H41" s="577">
        <f t="shared" si="5"/>
        <v>119790</v>
      </c>
      <c r="I41" s="550">
        <f t="shared" si="1"/>
        <v>1.0451967542099294</v>
      </c>
    </row>
    <row r="42" spans="1:9" ht="12.75" customHeight="1" x14ac:dyDescent="0.2">
      <c r="A42" s="203"/>
      <c r="B42" s="561"/>
      <c r="C42" s="206" t="s">
        <v>351</v>
      </c>
      <c r="D42" s="562"/>
      <c r="E42" s="576"/>
      <c r="F42" s="578"/>
      <c r="G42" s="580"/>
      <c r="H42" s="578"/>
      <c r="I42" s="551" t="str">
        <f t="shared" si="1"/>
        <v xml:space="preserve">  </v>
      </c>
    </row>
    <row r="43" spans="1:9" ht="25.5" customHeight="1" x14ac:dyDescent="0.2">
      <c r="B43" s="211" t="s">
        <v>352</v>
      </c>
      <c r="C43" s="209" t="s">
        <v>353</v>
      </c>
      <c r="D43" s="347" t="s">
        <v>354</v>
      </c>
      <c r="E43" s="309">
        <f>+E44+E45+E46+E47+E48</f>
        <v>7675</v>
      </c>
      <c r="F43" s="310">
        <f t="shared" ref="F43:H43" si="6">+F44+F45+F46+F47+F48</f>
        <v>8776</v>
      </c>
      <c r="G43" s="432">
        <f t="shared" si="6"/>
        <v>10473</v>
      </c>
      <c r="H43" s="310">
        <f t="shared" si="6"/>
        <v>7081</v>
      </c>
      <c r="I43" s="455">
        <f t="shared" si="1"/>
        <v>0.67611954549794706</v>
      </c>
    </row>
    <row r="44" spans="1:9" ht="20.100000000000001" customHeight="1" x14ac:dyDescent="0.2">
      <c r="B44" s="211">
        <v>10</v>
      </c>
      <c r="C44" s="209" t="s">
        <v>355</v>
      </c>
      <c r="D44" s="347" t="s">
        <v>356</v>
      </c>
      <c r="E44" s="437">
        <v>6080</v>
      </c>
      <c r="F44" s="446">
        <v>7948</v>
      </c>
      <c r="G44" s="447">
        <v>9628</v>
      </c>
      <c r="H44" s="310">
        <v>5985</v>
      </c>
      <c r="I44" s="455">
        <f t="shared" si="1"/>
        <v>0.62162442874948065</v>
      </c>
    </row>
    <row r="45" spans="1:9" ht="20.100000000000001" customHeight="1" x14ac:dyDescent="0.2">
      <c r="B45" s="211" t="s">
        <v>357</v>
      </c>
      <c r="C45" s="209" t="s">
        <v>358</v>
      </c>
      <c r="D45" s="347" t="s">
        <v>359</v>
      </c>
      <c r="E45" s="437"/>
      <c r="F45" s="446"/>
      <c r="G45" s="447"/>
      <c r="H45" s="310"/>
      <c r="I45" s="455" t="str">
        <f t="shared" si="1"/>
        <v xml:space="preserve">  </v>
      </c>
    </row>
    <row r="46" spans="1:9" ht="20.100000000000001" customHeight="1" x14ac:dyDescent="0.2">
      <c r="B46" s="211">
        <v>13</v>
      </c>
      <c r="C46" s="209" t="s">
        <v>360</v>
      </c>
      <c r="D46" s="347" t="s">
        <v>361</v>
      </c>
      <c r="E46" s="437">
        <v>1302</v>
      </c>
      <c r="F46" s="446">
        <v>828</v>
      </c>
      <c r="G46" s="447">
        <v>845</v>
      </c>
      <c r="H46" s="310">
        <v>1096</v>
      </c>
      <c r="I46" s="455">
        <f t="shared" si="1"/>
        <v>1.2970414201183431</v>
      </c>
    </row>
    <row r="47" spans="1:9" ht="20.100000000000001" customHeight="1" x14ac:dyDescent="0.2">
      <c r="B47" s="211" t="s">
        <v>362</v>
      </c>
      <c r="C47" s="209" t="s">
        <v>363</v>
      </c>
      <c r="D47" s="347" t="s">
        <v>364</v>
      </c>
      <c r="E47" s="437">
        <v>293</v>
      </c>
      <c r="F47" s="446"/>
      <c r="G47" s="447"/>
      <c r="H47" s="310"/>
      <c r="I47" s="455" t="str">
        <f t="shared" si="1"/>
        <v xml:space="preserve">  </v>
      </c>
    </row>
    <row r="48" spans="1:9" ht="20.100000000000001" customHeight="1" x14ac:dyDescent="0.2">
      <c r="B48" s="211" t="s">
        <v>365</v>
      </c>
      <c r="C48" s="209" t="s">
        <v>366</v>
      </c>
      <c r="D48" s="347" t="s">
        <v>367</v>
      </c>
      <c r="E48" s="309"/>
      <c r="F48" s="310"/>
      <c r="G48" s="432"/>
      <c r="H48" s="310"/>
      <c r="I48" s="455" t="str">
        <f t="shared" si="1"/>
        <v xml:space="preserve">  </v>
      </c>
    </row>
    <row r="49" spans="1:9" ht="25.5" customHeight="1" x14ac:dyDescent="0.2">
      <c r="A49" s="203"/>
      <c r="B49" s="204">
        <v>14</v>
      </c>
      <c r="C49" s="209" t="s">
        <v>368</v>
      </c>
      <c r="D49" s="347" t="s">
        <v>369</v>
      </c>
      <c r="E49" s="309"/>
      <c r="F49" s="310"/>
      <c r="G49" s="432"/>
      <c r="H49" s="310"/>
      <c r="I49" s="455" t="str">
        <f t="shared" si="1"/>
        <v xml:space="preserve">  </v>
      </c>
    </row>
    <row r="50" spans="1:9" ht="20.100000000000001" customHeight="1" x14ac:dyDescent="0.2">
      <c r="A50" s="203"/>
      <c r="B50" s="561">
        <v>20</v>
      </c>
      <c r="C50" s="207" t="s">
        <v>370</v>
      </c>
      <c r="D50" s="562" t="s">
        <v>371</v>
      </c>
      <c r="E50" s="563">
        <f>+E52+E53+E54+E55+E56</f>
        <v>87053</v>
      </c>
      <c r="F50" s="565">
        <f t="shared" ref="F50:H50" si="7">+F52+F53+F54+F55+F56</f>
        <v>86428</v>
      </c>
      <c r="G50" s="567">
        <f t="shared" si="7"/>
        <v>93758</v>
      </c>
      <c r="H50" s="565">
        <f t="shared" si="7"/>
        <v>95974</v>
      </c>
      <c r="I50" s="550">
        <f t="shared" si="1"/>
        <v>1.0236353164529961</v>
      </c>
    </row>
    <row r="51" spans="1:9" ht="12" customHeight="1" x14ac:dyDescent="0.2">
      <c r="A51" s="203"/>
      <c r="B51" s="561"/>
      <c r="C51" s="208" t="s">
        <v>372</v>
      </c>
      <c r="D51" s="562"/>
      <c r="E51" s="564"/>
      <c r="F51" s="566"/>
      <c r="G51" s="568"/>
      <c r="H51" s="566"/>
      <c r="I51" s="551" t="str">
        <f t="shared" si="1"/>
        <v xml:space="preserve">  </v>
      </c>
    </row>
    <row r="52" spans="1:9" ht="20.100000000000001" customHeight="1" x14ac:dyDescent="0.2">
      <c r="A52" s="203"/>
      <c r="B52" s="204">
        <v>204</v>
      </c>
      <c r="C52" s="209" t="s">
        <v>373</v>
      </c>
      <c r="D52" s="347" t="s">
        <v>374</v>
      </c>
      <c r="E52" s="438">
        <v>87053</v>
      </c>
      <c r="F52" s="448">
        <v>86428</v>
      </c>
      <c r="G52" s="449">
        <v>93758</v>
      </c>
      <c r="H52" s="310">
        <v>95974</v>
      </c>
      <c r="I52" s="455">
        <f t="shared" si="1"/>
        <v>1.0236353164529961</v>
      </c>
    </row>
    <row r="53" spans="1:9" ht="20.100000000000001" customHeight="1" x14ac:dyDescent="0.2">
      <c r="A53" s="203"/>
      <c r="B53" s="204">
        <v>205</v>
      </c>
      <c r="C53" s="209" t="s">
        <v>375</v>
      </c>
      <c r="D53" s="347" t="s">
        <v>376</v>
      </c>
      <c r="E53" s="309"/>
      <c r="F53" s="310"/>
      <c r="G53" s="432"/>
      <c r="H53" s="310"/>
      <c r="I53" s="455" t="str">
        <f t="shared" si="1"/>
        <v xml:space="preserve">  </v>
      </c>
    </row>
    <row r="54" spans="1:9" ht="25.5" customHeight="1" x14ac:dyDescent="0.2">
      <c r="A54" s="203"/>
      <c r="B54" s="204" t="s">
        <v>377</v>
      </c>
      <c r="C54" s="209" t="s">
        <v>378</v>
      </c>
      <c r="D54" s="347" t="s">
        <v>379</v>
      </c>
      <c r="E54" s="309"/>
      <c r="F54" s="310"/>
      <c r="G54" s="432"/>
      <c r="H54" s="310"/>
      <c r="I54" s="455" t="str">
        <f t="shared" si="1"/>
        <v xml:space="preserve">  </v>
      </c>
    </row>
    <row r="55" spans="1:9" ht="25.5" customHeight="1" x14ac:dyDescent="0.2">
      <c r="A55" s="203"/>
      <c r="B55" s="204" t="s">
        <v>380</v>
      </c>
      <c r="C55" s="209" t="s">
        <v>381</v>
      </c>
      <c r="D55" s="347" t="s">
        <v>382</v>
      </c>
      <c r="E55" s="309"/>
      <c r="F55" s="310"/>
      <c r="G55" s="432"/>
      <c r="H55" s="310"/>
      <c r="I55" s="455" t="str">
        <f t="shared" si="1"/>
        <v xml:space="preserve">  </v>
      </c>
    </row>
    <row r="56" spans="1:9" ht="20.100000000000001" customHeight="1" x14ac:dyDescent="0.2">
      <c r="A56" s="203"/>
      <c r="B56" s="204">
        <v>206</v>
      </c>
      <c r="C56" s="209" t="s">
        <v>383</v>
      </c>
      <c r="D56" s="347" t="s">
        <v>384</v>
      </c>
      <c r="E56" s="309"/>
      <c r="F56" s="310"/>
      <c r="G56" s="432"/>
      <c r="H56" s="310"/>
      <c r="I56" s="455" t="str">
        <f t="shared" si="1"/>
        <v xml:space="preserve">  </v>
      </c>
    </row>
    <row r="57" spans="1:9" ht="20.100000000000001" customHeight="1" x14ac:dyDescent="0.2">
      <c r="A57" s="203"/>
      <c r="B57" s="561" t="s">
        <v>385</v>
      </c>
      <c r="C57" s="207" t="s">
        <v>386</v>
      </c>
      <c r="D57" s="562" t="s">
        <v>387</v>
      </c>
      <c r="E57" s="563">
        <f>+E59+E60+E61</f>
        <v>3023</v>
      </c>
      <c r="F57" s="565">
        <f t="shared" ref="F57:H57" si="8">+F59+F60+F61</f>
        <v>1201</v>
      </c>
      <c r="G57" s="567">
        <f t="shared" si="8"/>
        <v>1629</v>
      </c>
      <c r="H57" s="565">
        <f t="shared" si="8"/>
        <v>2268</v>
      </c>
      <c r="I57" s="550">
        <f t="shared" si="1"/>
        <v>1.3922651933701657</v>
      </c>
    </row>
    <row r="58" spans="1:9" ht="12" customHeight="1" x14ac:dyDescent="0.2">
      <c r="A58" s="203"/>
      <c r="B58" s="561"/>
      <c r="C58" s="208" t="s">
        <v>388</v>
      </c>
      <c r="D58" s="562"/>
      <c r="E58" s="564"/>
      <c r="F58" s="566"/>
      <c r="G58" s="568"/>
      <c r="H58" s="566"/>
      <c r="I58" s="551" t="str">
        <f t="shared" si="1"/>
        <v xml:space="preserve">  </v>
      </c>
    </row>
    <row r="59" spans="1:9" ht="23.25" customHeight="1" x14ac:dyDescent="0.2">
      <c r="B59" s="211" t="s">
        <v>389</v>
      </c>
      <c r="C59" s="209" t="s">
        <v>390</v>
      </c>
      <c r="D59" s="347" t="s">
        <v>391</v>
      </c>
      <c r="E59" s="439">
        <v>1236</v>
      </c>
      <c r="F59" s="448"/>
      <c r="G59" s="449"/>
      <c r="H59" s="310">
        <v>485</v>
      </c>
      <c r="I59" s="455" t="str">
        <f t="shared" si="1"/>
        <v xml:space="preserve">  </v>
      </c>
    </row>
    <row r="60" spans="1:9" ht="20.100000000000001" customHeight="1" x14ac:dyDescent="0.2">
      <c r="B60" s="211">
        <v>223</v>
      </c>
      <c r="C60" s="209" t="s">
        <v>392</v>
      </c>
      <c r="D60" s="347" t="s">
        <v>393</v>
      </c>
      <c r="E60" s="439">
        <v>1783</v>
      </c>
      <c r="F60" s="448">
        <v>1201</v>
      </c>
      <c r="G60" s="449">
        <v>1629</v>
      </c>
      <c r="H60" s="310">
        <v>1783</v>
      </c>
      <c r="I60" s="455">
        <f t="shared" si="1"/>
        <v>1.094536525475752</v>
      </c>
    </row>
    <row r="61" spans="1:9" ht="25.5" customHeight="1" x14ac:dyDescent="0.2">
      <c r="A61" s="203"/>
      <c r="B61" s="204">
        <v>224</v>
      </c>
      <c r="C61" s="209" t="s">
        <v>394</v>
      </c>
      <c r="D61" s="347" t="s">
        <v>395</v>
      </c>
      <c r="E61" s="309">
        <v>4</v>
      </c>
      <c r="F61" s="310"/>
      <c r="G61" s="432"/>
      <c r="H61" s="310"/>
      <c r="I61" s="455" t="str">
        <f t="shared" si="1"/>
        <v xml:space="preserve">  </v>
      </c>
    </row>
    <row r="62" spans="1:9" ht="20.100000000000001" customHeight="1" x14ac:dyDescent="0.2">
      <c r="A62" s="203"/>
      <c r="B62" s="561">
        <v>23</v>
      </c>
      <c r="C62" s="207" t="s">
        <v>396</v>
      </c>
      <c r="D62" s="562" t="s">
        <v>397</v>
      </c>
      <c r="E62" s="581">
        <f>+E64+E65+E66+E67+E68+E69+E70+E71</f>
        <v>0</v>
      </c>
      <c r="F62" s="583">
        <f t="shared" ref="F62:H62" si="9">+F64+F65+F66+F67+F68+F69+F70+F71</f>
        <v>0</v>
      </c>
      <c r="G62" s="585">
        <f t="shared" si="9"/>
        <v>0</v>
      </c>
      <c r="H62" s="583">
        <f t="shared" si="9"/>
        <v>0</v>
      </c>
      <c r="I62" s="548" t="str">
        <f t="shared" si="1"/>
        <v xml:space="preserve">  </v>
      </c>
    </row>
    <row r="63" spans="1:9" ht="20.100000000000001" customHeight="1" x14ac:dyDescent="0.2">
      <c r="A63" s="203"/>
      <c r="B63" s="561"/>
      <c r="C63" s="208" t="s">
        <v>398</v>
      </c>
      <c r="D63" s="562"/>
      <c r="E63" s="582"/>
      <c r="F63" s="584"/>
      <c r="G63" s="586"/>
      <c r="H63" s="584"/>
      <c r="I63" s="549" t="str">
        <f t="shared" si="1"/>
        <v xml:space="preserve">  </v>
      </c>
    </row>
    <row r="64" spans="1:9" ht="25.5" customHeight="1" x14ac:dyDescent="0.2">
      <c r="B64" s="211">
        <v>230</v>
      </c>
      <c r="C64" s="209" t="s">
        <v>399</v>
      </c>
      <c r="D64" s="347" t="s">
        <v>400</v>
      </c>
      <c r="E64" s="309"/>
      <c r="F64" s="310"/>
      <c r="G64" s="432"/>
      <c r="H64" s="310"/>
      <c r="I64" s="455" t="str">
        <f t="shared" si="1"/>
        <v xml:space="preserve">  </v>
      </c>
    </row>
    <row r="65" spans="1:9" ht="25.5" customHeight="1" x14ac:dyDescent="0.2">
      <c r="B65" s="211">
        <v>231</v>
      </c>
      <c r="C65" s="209" t="s">
        <v>401</v>
      </c>
      <c r="D65" s="347" t="s">
        <v>402</v>
      </c>
      <c r="E65" s="309"/>
      <c r="F65" s="310"/>
      <c r="G65" s="432"/>
      <c r="H65" s="310"/>
      <c r="I65" s="455" t="str">
        <f t="shared" si="1"/>
        <v xml:space="preserve">  </v>
      </c>
    </row>
    <row r="66" spans="1:9" ht="20.100000000000001" customHeight="1" x14ac:dyDescent="0.2">
      <c r="B66" s="211" t="s">
        <v>403</v>
      </c>
      <c r="C66" s="209" t="s">
        <v>404</v>
      </c>
      <c r="D66" s="347" t="s">
        <v>405</v>
      </c>
      <c r="E66" s="309"/>
      <c r="F66" s="310"/>
      <c r="G66" s="432"/>
      <c r="H66" s="310"/>
      <c r="I66" s="455" t="str">
        <f t="shared" si="1"/>
        <v xml:space="preserve">  </v>
      </c>
    </row>
    <row r="67" spans="1:9" ht="25.5" customHeight="1" x14ac:dyDescent="0.2">
      <c r="B67" s="211" t="s">
        <v>406</v>
      </c>
      <c r="C67" s="209" t="s">
        <v>407</v>
      </c>
      <c r="D67" s="347" t="s">
        <v>408</v>
      </c>
      <c r="E67" s="309"/>
      <c r="F67" s="310"/>
      <c r="G67" s="432"/>
      <c r="H67" s="310"/>
      <c r="I67" s="455" t="str">
        <f t="shared" si="1"/>
        <v xml:space="preserve">  </v>
      </c>
    </row>
    <row r="68" spans="1:9" ht="25.5" customHeight="1" x14ac:dyDescent="0.2">
      <c r="B68" s="211">
        <v>235</v>
      </c>
      <c r="C68" s="209" t="s">
        <v>409</v>
      </c>
      <c r="D68" s="347" t="s">
        <v>410</v>
      </c>
      <c r="E68" s="309"/>
      <c r="F68" s="310"/>
      <c r="G68" s="432"/>
      <c r="H68" s="310"/>
      <c r="I68" s="455" t="str">
        <f t="shared" si="1"/>
        <v xml:space="preserve">  </v>
      </c>
    </row>
    <row r="69" spans="1:9" ht="25.5" customHeight="1" x14ac:dyDescent="0.2">
      <c r="B69" s="211" t="s">
        <v>411</v>
      </c>
      <c r="C69" s="209" t="s">
        <v>412</v>
      </c>
      <c r="D69" s="347" t="s">
        <v>413</v>
      </c>
      <c r="E69" s="309"/>
      <c r="F69" s="310"/>
      <c r="G69" s="432"/>
      <c r="H69" s="310"/>
      <c r="I69" s="455" t="str">
        <f t="shared" si="1"/>
        <v xml:space="preserve">  </v>
      </c>
    </row>
    <row r="70" spans="1:9" ht="25.5" customHeight="1" x14ac:dyDescent="0.2">
      <c r="B70" s="211">
        <v>237</v>
      </c>
      <c r="C70" s="209" t="s">
        <v>414</v>
      </c>
      <c r="D70" s="347" t="s">
        <v>415</v>
      </c>
      <c r="E70" s="309"/>
      <c r="F70" s="310"/>
      <c r="G70" s="432"/>
      <c r="H70" s="310"/>
      <c r="I70" s="455" t="str">
        <f t="shared" si="1"/>
        <v xml:space="preserve">  </v>
      </c>
    </row>
    <row r="71" spans="1:9" ht="20.100000000000001" customHeight="1" x14ac:dyDescent="0.2">
      <c r="B71" s="211" t="s">
        <v>416</v>
      </c>
      <c r="C71" s="209" t="s">
        <v>417</v>
      </c>
      <c r="D71" s="347" t="s">
        <v>418</v>
      </c>
      <c r="E71" s="309"/>
      <c r="F71" s="310"/>
      <c r="G71" s="432"/>
      <c r="H71" s="310"/>
      <c r="I71" s="455" t="str">
        <f t="shared" si="1"/>
        <v xml:space="preserve">  </v>
      </c>
    </row>
    <row r="72" spans="1:9" ht="20.100000000000001" customHeight="1" x14ac:dyDescent="0.2">
      <c r="B72" s="211">
        <v>24</v>
      </c>
      <c r="C72" s="209" t="s">
        <v>419</v>
      </c>
      <c r="D72" s="347" t="s">
        <v>420</v>
      </c>
      <c r="E72" s="438">
        <v>8896</v>
      </c>
      <c r="F72" s="448">
        <v>7450</v>
      </c>
      <c r="G72" s="449">
        <v>8750</v>
      </c>
      <c r="H72" s="310">
        <v>14109</v>
      </c>
      <c r="I72" s="455">
        <f t="shared" si="1"/>
        <v>1.6124571428571428</v>
      </c>
    </row>
    <row r="73" spans="1:9" ht="25.5" customHeight="1" x14ac:dyDescent="0.2">
      <c r="B73" s="211" t="s">
        <v>421</v>
      </c>
      <c r="C73" s="209" t="s">
        <v>422</v>
      </c>
      <c r="D73" s="347" t="s">
        <v>423</v>
      </c>
      <c r="E73" s="438">
        <v>511</v>
      </c>
      <c r="F73" s="448"/>
      <c r="G73" s="449"/>
      <c r="H73" s="310">
        <v>358</v>
      </c>
      <c r="I73" s="455" t="str">
        <f t="shared" ref="I73:I136" si="10">IFERROR(H73/G73,"  ")</f>
        <v xml:space="preserve">  </v>
      </c>
    </row>
    <row r="74" spans="1:9" ht="25.5" customHeight="1" x14ac:dyDescent="0.2">
      <c r="B74" s="211"/>
      <c r="C74" s="202" t="s">
        <v>424</v>
      </c>
      <c r="D74" s="347" t="s">
        <v>425</v>
      </c>
      <c r="E74" s="309">
        <f>+E8+E9+E40+E41</f>
        <v>247140</v>
      </c>
      <c r="F74" s="310">
        <f t="shared" ref="F74:H74" si="11">+F8+F9+F40+F41</f>
        <v>253389</v>
      </c>
      <c r="G74" s="432">
        <f t="shared" si="11"/>
        <v>249600</v>
      </c>
      <c r="H74" s="310">
        <f t="shared" si="11"/>
        <v>254243</v>
      </c>
      <c r="I74" s="455">
        <f t="shared" si="10"/>
        <v>1.0186017628205128</v>
      </c>
    </row>
    <row r="75" spans="1:9" ht="20.100000000000001" customHeight="1" x14ac:dyDescent="0.2">
      <c r="B75" s="211">
        <v>88</v>
      </c>
      <c r="C75" s="202" t="s">
        <v>426</v>
      </c>
      <c r="D75" s="347" t="s">
        <v>427</v>
      </c>
      <c r="E75" s="309"/>
      <c r="F75" s="310"/>
      <c r="G75" s="432"/>
      <c r="H75" s="310"/>
      <c r="I75" s="455" t="str">
        <f t="shared" si="10"/>
        <v xml:space="preserve">  </v>
      </c>
    </row>
    <row r="76" spans="1:9" ht="20.100000000000001" customHeight="1" x14ac:dyDescent="0.2">
      <c r="A76" s="203"/>
      <c r="B76" s="212"/>
      <c r="C76" s="202" t="s">
        <v>66</v>
      </c>
      <c r="D76" s="348"/>
      <c r="E76" s="309"/>
      <c r="F76" s="310"/>
      <c r="G76" s="432"/>
      <c r="H76" s="310"/>
      <c r="I76" s="455" t="str">
        <f t="shared" si="10"/>
        <v xml:space="preserve">  </v>
      </c>
    </row>
    <row r="77" spans="1:9" ht="20.100000000000001" customHeight="1" x14ac:dyDescent="0.2">
      <c r="A77" s="203"/>
      <c r="B77" s="561"/>
      <c r="C77" s="205" t="s">
        <v>428</v>
      </c>
      <c r="D77" s="562" t="s">
        <v>133</v>
      </c>
      <c r="E77" s="563">
        <f>+E79+E80+E81+E82+E83+E84+E85+E88-E89</f>
        <v>197451</v>
      </c>
      <c r="F77" s="565">
        <f t="shared" ref="F77:H77" si="12">+F79+F80+F81+F82+F83+F84+F85+F88-F89</f>
        <v>203120</v>
      </c>
      <c r="G77" s="567">
        <f t="shared" si="12"/>
        <v>203219</v>
      </c>
      <c r="H77" s="565">
        <f t="shared" si="12"/>
        <v>185574</v>
      </c>
      <c r="I77" s="550">
        <f t="shared" si="10"/>
        <v>0.9131724887928786</v>
      </c>
    </row>
    <row r="78" spans="1:9" ht="20.100000000000001" customHeight="1" x14ac:dyDescent="0.2">
      <c r="A78" s="203"/>
      <c r="B78" s="561"/>
      <c r="C78" s="206" t="s">
        <v>429</v>
      </c>
      <c r="D78" s="562"/>
      <c r="E78" s="564"/>
      <c r="F78" s="566"/>
      <c r="G78" s="568"/>
      <c r="H78" s="566"/>
      <c r="I78" s="551" t="str">
        <f t="shared" si="10"/>
        <v xml:space="preserve">  </v>
      </c>
    </row>
    <row r="79" spans="1:9" ht="20.100000000000001" customHeight="1" x14ac:dyDescent="0.2">
      <c r="A79" s="203"/>
      <c r="B79" s="204" t="s">
        <v>430</v>
      </c>
      <c r="C79" s="209" t="s">
        <v>431</v>
      </c>
      <c r="D79" s="347" t="s">
        <v>134</v>
      </c>
      <c r="E79" s="438">
        <v>130427</v>
      </c>
      <c r="F79" s="450">
        <v>130426</v>
      </c>
      <c r="G79" s="451">
        <v>130426</v>
      </c>
      <c r="H79" s="310">
        <v>130427</v>
      </c>
      <c r="I79" s="455">
        <f t="shared" si="10"/>
        <v>1.0000076671829237</v>
      </c>
    </row>
    <row r="80" spans="1:9" ht="20.100000000000001" customHeight="1" x14ac:dyDescent="0.2">
      <c r="B80" s="211">
        <v>31</v>
      </c>
      <c r="C80" s="209" t="s">
        <v>432</v>
      </c>
      <c r="D80" s="347" t="s">
        <v>135</v>
      </c>
      <c r="E80" s="438"/>
      <c r="F80" s="450"/>
      <c r="G80" s="451"/>
      <c r="H80" s="310"/>
      <c r="I80" s="455" t="str">
        <f t="shared" si="10"/>
        <v xml:space="preserve">  </v>
      </c>
    </row>
    <row r="81" spans="1:9" ht="20.100000000000001" customHeight="1" x14ac:dyDescent="0.2">
      <c r="B81" s="211">
        <v>306</v>
      </c>
      <c r="C81" s="209" t="s">
        <v>433</v>
      </c>
      <c r="D81" s="347" t="s">
        <v>136</v>
      </c>
      <c r="E81" s="438"/>
      <c r="F81" s="450"/>
      <c r="G81" s="451"/>
      <c r="H81" s="310"/>
      <c r="I81" s="455" t="str">
        <f t="shared" si="10"/>
        <v xml:space="preserve">  </v>
      </c>
    </row>
    <row r="82" spans="1:9" ht="20.100000000000001" customHeight="1" x14ac:dyDescent="0.2">
      <c r="B82" s="211">
        <v>32</v>
      </c>
      <c r="C82" s="209" t="s">
        <v>434</v>
      </c>
      <c r="D82" s="347" t="s">
        <v>137</v>
      </c>
      <c r="E82" s="438">
        <v>13387</v>
      </c>
      <c r="F82" s="450">
        <v>13387</v>
      </c>
      <c r="G82" s="451">
        <v>13387</v>
      </c>
      <c r="H82" s="310">
        <v>13387</v>
      </c>
      <c r="I82" s="455">
        <f t="shared" si="10"/>
        <v>1</v>
      </c>
    </row>
    <row r="83" spans="1:9" ht="58.5" customHeight="1" x14ac:dyDescent="0.2">
      <c r="B83" s="211" t="s">
        <v>435</v>
      </c>
      <c r="C83" s="209" t="s">
        <v>436</v>
      </c>
      <c r="D83" s="347" t="s">
        <v>138</v>
      </c>
      <c r="E83" s="309"/>
      <c r="F83" s="310"/>
      <c r="G83" s="432"/>
      <c r="H83" s="310"/>
      <c r="I83" s="455" t="str">
        <f t="shared" si="10"/>
        <v xml:space="preserve">  </v>
      </c>
    </row>
    <row r="84" spans="1:9" ht="49.5" customHeight="1" x14ac:dyDescent="0.2">
      <c r="B84" s="211" t="s">
        <v>437</v>
      </c>
      <c r="C84" s="209" t="s">
        <v>438</v>
      </c>
      <c r="D84" s="347" t="s">
        <v>139</v>
      </c>
      <c r="E84" s="309"/>
      <c r="F84" s="310"/>
      <c r="G84" s="432"/>
      <c r="H84" s="310"/>
      <c r="I84" s="455" t="str">
        <f t="shared" si="10"/>
        <v xml:space="preserve">  </v>
      </c>
    </row>
    <row r="85" spans="1:9" ht="20.100000000000001" customHeight="1" x14ac:dyDescent="0.2">
      <c r="B85" s="211">
        <v>34</v>
      </c>
      <c r="C85" s="209" t="s">
        <v>439</v>
      </c>
      <c r="D85" s="347" t="s">
        <v>140</v>
      </c>
      <c r="E85" s="309">
        <f>+E86+E87</f>
        <v>57525</v>
      </c>
      <c r="F85" s="310">
        <f t="shared" ref="F85:H85" si="13">+F86+F87</f>
        <v>59307</v>
      </c>
      <c r="G85" s="432">
        <f t="shared" si="13"/>
        <v>59406</v>
      </c>
      <c r="H85" s="310">
        <f t="shared" si="13"/>
        <v>57565</v>
      </c>
      <c r="I85" s="455">
        <f t="shared" si="10"/>
        <v>0.96900986432346903</v>
      </c>
    </row>
    <row r="86" spans="1:9" ht="20.100000000000001" customHeight="1" x14ac:dyDescent="0.2">
      <c r="B86" s="211">
        <v>340</v>
      </c>
      <c r="C86" s="209" t="s">
        <v>150</v>
      </c>
      <c r="D86" s="347" t="s">
        <v>141</v>
      </c>
      <c r="E86" s="438">
        <v>57525</v>
      </c>
      <c r="F86" s="450">
        <v>58737</v>
      </c>
      <c r="G86" s="451">
        <v>58737</v>
      </c>
      <c r="H86" s="310">
        <v>57565</v>
      </c>
      <c r="I86" s="455">
        <f t="shared" si="10"/>
        <v>0.98004664862012014</v>
      </c>
    </row>
    <row r="87" spans="1:9" ht="20.100000000000001" customHeight="1" x14ac:dyDescent="0.2">
      <c r="B87" s="211">
        <v>341</v>
      </c>
      <c r="C87" s="209" t="s">
        <v>440</v>
      </c>
      <c r="D87" s="347" t="s">
        <v>142</v>
      </c>
      <c r="E87" s="438"/>
      <c r="F87" s="448">
        <v>570</v>
      </c>
      <c r="G87" s="449">
        <v>669</v>
      </c>
      <c r="H87" s="310"/>
      <c r="I87" s="455">
        <f t="shared" si="10"/>
        <v>0</v>
      </c>
    </row>
    <row r="88" spans="1:9" ht="20.100000000000001" customHeight="1" x14ac:dyDescent="0.2">
      <c r="B88" s="211"/>
      <c r="C88" s="209" t="s">
        <v>441</v>
      </c>
      <c r="D88" s="347" t="s">
        <v>143</v>
      </c>
      <c r="E88" s="309"/>
      <c r="F88" s="310"/>
      <c r="G88" s="432"/>
      <c r="H88" s="310"/>
      <c r="I88" s="455" t="str">
        <f t="shared" si="10"/>
        <v xml:space="preserve">  </v>
      </c>
    </row>
    <row r="89" spans="1:9" ht="20.100000000000001" customHeight="1" x14ac:dyDescent="0.2">
      <c r="B89" s="211">
        <v>35</v>
      </c>
      <c r="C89" s="209" t="s">
        <v>442</v>
      </c>
      <c r="D89" s="347" t="s">
        <v>144</v>
      </c>
      <c r="E89" s="309">
        <f>+E90+E91</f>
        <v>3888</v>
      </c>
      <c r="F89" s="310">
        <f t="shared" ref="F89:H89" si="14">+F90+F91</f>
        <v>0</v>
      </c>
      <c r="G89" s="432">
        <f t="shared" si="14"/>
        <v>0</v>
      </c>
      <c r="H89" s="310">
        <f t="shared" si="14"/>
        <v>15805</v>
      </c>
      <c r="I89" s="455" t="str">
        <f t="shared" si="10"/>
        <v xml:space="preserve">  </v>
      </c>
    </row>
    <row r="90" spans="1:9" ht="20.100000000000001" customHeight="1" x14ac:dyDescent="0.2">
      <c r="B90" s="211">
        <v>350</v>
      </c>
      <c r="C90" s="209" t="s">
        <v>443</v>
      </c>
      <c r="D90" s="347" t="s">
        <v>145</v>
      </c>
      <c r="E90" s="439"/>
      <c r="F90" s="310"/>
      <c r="G90" s="432"/>
      <c r="H90" s="310">
        <v>3888</v>
      </c>
      <c r="I90" s="455" t="str">
        <f t="shared" si="10"/>
        <v xml:space="preserve">  </v>
      </c>
    </row>
    <row r="91" spans="1:9" ht="20.100000000000001" customHeight="1" x14ac:dyDescent="0.2">
      <c r="A91" s="203"/>
      <c r="B91" s="204">
        <v>351</v>
      </c>
      <c r="C91" s="209" t="s">
        <v>156</v>
      </c>
      <c r="D91" s="347" t="s">
        <v>146</v>
      </c>
      <c r="E91" s="309">
        <v>3888</v>
      </c>
      <c r="F91" s="310"/>
      <c r="G91" s="432"/>
      <c r="H91" s="310">
        <v>11917</v>
      </c>
      <c r="I91" s="455" t="str">
        <f t="shared" si="10"/>
        <v xml:space="preserve">  </v>
      </c>
    </row>
    <row r="92" spans="1:9" ht="22.5" customHeight="1" x14ac:dyDescent="0.2">
      <c r="A92" s="203"/>
      <c r="B92" s="561"/>
      <c r="C92" s="205" t="s">
        <v>444</v>
      </c>
      <c r="D92" s="587" t="s">
        <v>147</v>
      </c>
      <c r="E92" s="575">
        <f>+E94+E99+E108</f>
        <v>27375</v>
      </c>
      <c r="F92" s="577">
        <f t="shared" ref="F92:H92" si="15">+F94+F99+F108</f>
        <v>24852</v>
      </c>
      <c r="G92" s="579">
        <f t="shared" si="15"/>
        <v>24852</v>
      </c>
      <c r="H92" s="577">
        <f t="shared" si="15"/>
        <v>27375</v>
      </c>
      <c r="I92" s="550">
        <f t="shared" si="10"/>
        <v>1.1015210043457266</v>
      </c>
    </row>
    <row r="93" spans="1:9" ht="13.5" customHeight="1" x14ac:dyDescent="0.2">
      <c r="A93" s="203"/>
      <c r="B93" s="561"/>
      <c r="C93" s="206" t="s">
        <v>445</v>
      </c>
      <c r="D93" s="587"/>
      <c r="E93" s="576"/>
      <c r="F93" s="578"/>
      <c r="G93" s="580"/>
      <c r="H93" s="578"/>
      <c r="I93" s="551" t="str">
        <f t="shared" si="10"/>
        <v xml:space="preserve">  </v>
      </c>
    </row>
    <row r="94" spans="1:9" ht="20.100000000000001" customHeight="1" x14ac:dyDescent="0.2">
      <c r="A94" s="203"/>
      <c r="B94" s="561">
        <v>40</v>
      </c>
      <c r="C94" s="207" t="s">
        <v>446</v>
      </c>
      <c r="D94" s="562" t="s">
        <v>148</v>
      </c>
      <c r="E94" s="563">
        <f>+E96+E97+E98</f>
        <v>27375</v>
      </c>
      <c r="F94" s="565">
        <f t="shared" ref="F94:H94" si="16">+F96+F97+F98</f>
        <v>24852</v>
      </c>
      <c r="G94" s="567">
        <f t="shared" si="16"/>
        <v>24852</v>
      </c>
      <c r="H94" s="565">
        <f t="shared" si="16"/>
        <v>27375</v>
      </c>
      <c r="I94" s="550">
        <f t="shared" si="10"/>
        <v>1.1015210043457266</v>
      </c>
    </row>
    <row r="95" spans="1:9" ht="14.25" customHeight="1" x14ac:dyDescent="0.2">
      <c r="A95" s="203"/>
      <c r="B95" s="561"/>
      <c r="C95" s="208" t="s">
        <v>447</v>
      </c>
      <c r="D95" s="562"/>
      <c r="E95" s="564"/>
      <c r="F95" s="566"/>
      <c r="G95" s="568"/>
      <c r="H95" s="566"/>
      <c r="I95" s="551" t="str">
        <f t="shared" si="10"/>
        <v xml:space="preserve">  </v>
      </c>
    </row>
    <row r="96" spans="1:9" ht="25.5" customHeight="1" x14ac:dyDescent="0.2">
      <c r="A96" s="203"/>
      <c r="B96" s="204">
        <v>404</v>
      </c>
      <c r="C96" s="209" t="s">
        <v>448</v>
      </c>
      <c r="D96" s="347" t="s">
        <v>149</v>
      </c>
      <c r="E96" s="439">
        <v>27375</v>
      </c>
      <c r="F96" s="448">
        <v>24852</v>
      </c>
      <c r="G96" s="449">
        <v>24852</v>
      </c>
      <c r="H96" s="310">
        <v>27375</v>
      </c>
      <c r="I96" s="455">
        <f t="shared" si="10"/>
        <v>1.1015210043457266</v>
      </c>
    </row>
    <row r="97" spans="1:9" ht="20.100000000000001" customHeight="1" x14ac:dyDescent="0.2">
      <c r="A97" s="203"/>
      <c r="B97" s="204">
        <v>400</v>
      </c>
      <c r="C97" s="209" t="s">
        <v>449</v>
      </c>
      <c r="D97" s="347" t="s">
        <v>151</v>
      </c>
      <c r="E97" s="309"/>
      <c r="F97" s="310"/>
      <c r="G97" s="432"/>
      <c r="H97" s="310"/>
      <c r="I97" s="455" t="str">
        <f t="shared" si="10"/>
        <v xml:space="preserve">  </v>
      </c>
    </row>
    <row r="98" spans="1:9" ht="20.100000000000001" customHeight="1" x14ac:dyDescent="0.2">
      <c r="A98" s="203"/>
      <c r="B98" s="204" t="s">
        <v>450</v>
      </c>
      <c r="C98" s="209" t="s">
        <v>451</v>
      </c>
      <c r="D98" s="347" t="s">
        <v>152</v>
      </c>
      <c r="E98" s="309"/>
      <c r="F98" s="310"/>
      <c r="G98" s="432"/>
      <c r="H98" s="310"/>
      <c r="I98" s="455" t="str">
        <f t="shared" si="10"/>
        <v xml:space="preserve">  </v>
      </c>
    </row>
    <row r="99" spans="1:9" ht="20.100000000000001" customHeight="1" x14ac:dyDescent="0.2">
      <c r="A99" s="203"/>
      <c r="B99" s="561">
        <v>41</v>
      </c>
      <c r="C99" s="207" t="s">
        <v>452</v>
      </c>
      <c r="D99" s="562" t="s">
        <v>153</v>
      </c>
      <c r="E99" s="563">
        <f>+E101+E102+E103+E104+E105+E106+E107</f>
        <v>0</v>
      </c>
      <c r="F99" s="565">
        <f t="shared" ref="F99:H99" si="17">+F101+F102+F103+F104+F105+F106+F107</f>
        <v>0</v>
      </c>
      <c r="G99" s="567">
        <f t="shared" si="17"/>
        <v>0</v>
      </c>
      <c r="H99" s="565">
        <f t="shared" si="17"/>
        <v>0</v>
      </c>
      <c r="I99" s="550" t="str">
        <f t="shared" si="10"/>
        <v xml:space="preserve">  </v>
      </c>
    </row>
    <row r="100" spans="1:9" ht="12" customHeight="1" x14ac:dyDescent="0.2">
      <c r="A100" s="203"/>
      <c r="B100" s="561"/>
      <c r="C100" s="208" t="s">
        <v>453</v>
      </c>
      <c r="D100" s="562"/>
      <c r="E100" s="564"/>
      <c r="F100" s="566"/>
      <c r="G100" s="568"/>
      <c r="H100" s="566"/>
      <c r="I100" s="551" t="str">
        <f t="shared" si="10"/>
        <v xml:space="preserve">  </v>
      </c>
    </row>
    <row r="101" spans="1:9" ht="20.100000000000001" customHeight="1" x14ac:dyDescent="0.2">
      <c r="B101" s="211">
        <v>410</v>
      </c>
      <c r="C101" s="209" t="s">
        <v>454</v>
      </c>
      <c r="D101" s="347" t="s">
        <v>154</v>
      </c>
      <c r="E101" s="309"/>
      <c r="F101" s="310"/>
      <c r="G101" s="432"/>
      <c r="H101" s="310"/>
      <c r="I101" s="455" t="str">
        <f t="shared" si="10"/>
        <v xml:space="preserve">  </v>
      </c>
    </row>
    <row r="102" spans="1:9" ht="36.75" customHeight="1" x14ac:dyDescent="0.2">
      <c r="B102" s="211" t="s">
        <v>455</v>
      </c>
      <c r="C102" s="209" t="s">
        <v>456</v>
      </c>
      <c r="D102" s="347" t="s">
        <v>155</v>
      </c>
      <c r="E102" s="309"/>
      <c r="F102" s="310"/>
      <c r="G102" s="432"/>
      <c r="H102" s="310"/>
      <c r="I102" s="455" t="str">
        <f t="shared" si="10"/>
        <v xml:space="preserve">  </v>
      </c>
    </row>
    <row r="103" spans="1:9" ht="39" customHeight="1" x14ac:dyDescent="0.2">
      <c r="B103" s="211" t="s">
        <v>455</v>
      </c>
      <c r="C103" s="209" t="s">
        <v>457</v>
      </c>
      <c r="D103" s="347" t="s">
        <v>157</v>
      </c>
      <c r="E103" s="309"/>
      <c r="F103" s="310"/>
      <c r="G103" s="432"/>
      <c r="H103" s="310"/>
      <c r="I103" s="455" t="str">
        <f t="shared" si="10"/>
        <v xml:space="preserve">  </v>
      </c>
    </row>
    <row r="104" spans="1:9" ht="25.5" customHeight="1" x14ac:dyDescent="0.2">
      <c r="B104" s="211" t="s">
        <v>458</v>
      </c>
      <c r="C104" s="209" t="s">
        <v>459</v>
      </c>
      <c r="D104" s="347" t="s">
        <v>158</v>
      </c>
      <c r="E104" s="309"/>
      <c r="F104" s="310"/>
      <c r="G104" s="432"/>
      <c r="H104" s="310"/>
      <c r="I104" s="455" t="str">
        <f t="shared" si="10"/>
        <v xml:space="preserve">  </v>
      </c>
    </row>
    <row r="105" spans="1:9" ht="25.5" customHeight="1" x14ac:dyDescent="0.2">
      <c r="B105" s="211" t="s">
        <v>460</v>
      </c>
      <c r="C105" s="209" t="s">
        <v>461</v>
      </c>
      <c r="D105" s="347" t="s">
        <v>159</v>
      </c>
      <c r="E105" s="309"/>
      <c r="F105" s="310"/>
      <c r="G105" s="432"/>
      <c r="H105" s="310"/>
      <c r="I105" s="455" t="str">
        <f t="shared" si="10"/>
        <v xml:space="preserve">  </v>
      </c>
    </row>
    <row r="106" spans="1:9" ht="20.100000000000001" customHeight="1" x14ac:dyDescent="0.2">
      <c r="B106" s="211">
        <v>413</v>
      </c>
      <c r="C106" s="209" t="s">
        <v>462</v>
      </c>
      <c r="D106" s="347" t="s">
        <v>160</v>
      </c>
      <c r="E106" s="309"/>
      <c r="F106" s="310"/>
      <c r="G106" s="432"/>
      <c r="H106" s="310"/>
      <c r="I106" s="455" t="str">
        <f t="shared" si="10"/>
        <v xml:space="preserve">  </v>
      </c>
    </row>
    <row r="107" spans="1:9" ht="20.100000000000001" customHeight="1" x14ac:dyDescent="0.2">
      <c r="B107" s="211">
        <v>419</v>
      </c>
      <c r="C107" s="209" t="s">
        <v>463</v>
      </c>
      <c r="D107" s="347" t="s">
        <v>161</v>
      </c>
      <c r="E107" s="309"/>
      <c r="F107" s="310"/>
      <c r="G107" s="432"/>
      <c r="H107" s="310"/>
      <c r="I107" s="455" t="str">
        <f t="shared" si="10"/>
        <v xml:space="preserve">  </v>
      </c>
    </row>
    <row r="108" spans="1:9" ht="24" customHeight="1" x14ac:dyDescent="0.2">
      <c r="B108" s="211" t="s">
        <v>464</v>
      </c>
      <c r="C108" s="209" t="s">
        <v>465</v>
      </c>
      <c r="D108" s="347" t="s">
        <v>162</v>
      </c>
      <c r="E108" s="309"/>
      <c r="F108" s="310"/>
      <c r="G108" s="432"/>
      <c r="H108" s="310"/>
      <c r="I108" s="455" t="str">
        <f t="shared" si="10"/>
        <v xml:space="preserve">  </v>
      </c>
    </row>
    <row r="109" spans="1:9" ht="20.100000000000001" customHeight="1" x14ac:dyDescent="0.2">
      <c r="B109" s="211">
        <v>498</v>
      </c>
      <c r="C109" s="202" t="s">
        <v>466</v>
      </c>
      <c r="D109" s="347" t="s">
        <v>163</v>
      </c>
      <c r="E109" s="439">
        <v>213</v>
      </c>
      <c r="F109" s="310">
        <v>658</v>
      </c>
      <c r="G109" s="432"/>
      <c r="H109" s="310">
        <v>213</v>
      </c>
      <c r="I109" s="455" t="str">
        <f t="shared" si="10"/>
        <v xml:space="preserve">  </v>
      </c>
    </row>
    <row r="110" spans="1:9" ht="24" customHeight="1" x14ac:dyDescent="0.2">
      <c r="A110" s="203"/>
      <c r="B110" s="204" t="s">
        <v>467</v>
      </c>
      <c r="C110" s="202" t="s">
        <v>468</v>
      </c>
      <c r="D110" s="347" t="s">
        <v>164</v>
      </c>
      <c r="E110" s="309"/>
      <c r="F110" s="310"/>
      <c r="G110" s="432"/>
      <c r="H110" s="310"/>
      <c r="I110" s="455" t="str">
        <f t="shared" si="10"/>
        <v xml:space="preserve">  </v>
      </c>
    </row>
    <row r="111" spans="1:9" ht="23.25" customHeight="1" x14ac:dyDescent="0.2">
      <c r="A111" s="203"/>
      <c r="B111" s="561"/>
      <c r="C111" s="205" t="s">
        <v>469</v>
      </c>
      <c r="D111" s="562" t="s">
        <v>165</v>
      </c>
      <c r="E111" s="563">
        <f>+E113+E114+E123+E124+E132+E137+E138</f>
        <v>22101</v>
      </c>
      <c r="F111" s="565">
        <f t="shared" ref="F111:H111" si="18">+F113+F114+F123+F124+F132+F137+F138</f>
        <v>24759</v>
      </c>
      <c r="G111" s="567">
        <f t="shared" si="18"/>
        <v>21529</v>
      </c>
      <c r="H111" s="565">
        <f t="shared" si="18"/>
        <v>41081</v>
      </c>
      <c r="I111" s="550">
        <f t="shared" si="10"/>
        <v>1.9081703748432346</v>
      </c>
    </row>
    <row r="112" spans="1:9" ht="13.5" customHeight="1" x14ac:dyDescent="0.2">
      <c r="A112" s="203"/>
      <c r="B112" s="561"/>
      <c r="C112" s="206" t="s">
        <v>470</v>
      </c>
      <c r="D112" s="562"/>
      <c r="E112" s="564"/>
      <c r="F112" s="566"/>
      <c r="G112" s="568"/>
      <c r="H112" s="566"/>
      <c r="I112" s="551" t="str">
        <f t="shared" si="10"/>
        <v xml:space="preserve">  </v>
      </c>
    </row>
    <row r="113" spans="1:9" ht="20.100000000000001" customHeight="1" x14ac:dyDescent="0.2">
      <c r="A113" s="203"/>
      <c r="B113" s="204">
        <v>467</v>
      </c>
      <c r="C113" s="209" t="s">
        <v>471</v>
      </c>
      <c r="D113" s="347" t="s">
        <v>166</v>
      </c>
      <c r="E113" s="309"/>
      <c r="F113" s="310"/>
      <c r="G113" s="432"/>
      <c r="H113" s="310"/>
      <c r="I113" s="455" t="str">
        <f t="shared" si="10"/>
        <v xml:space="preserve">  </v>
      </c>
    </row>
    <row r="114" spans="1:9" ht="20.100000000000001" customHeight="1" x14ac:dyDescent="0.2">
      <c r="A114" s="203"/>
      <c r="B114" s="561" t="s">
        <v>472</v>
      </c>
      <c r="C114" s="207" t="s">
        <v>473</v>
      </c>
      <c r="D114" s="562" t="s">
        <v>167</v>
      </c>
      <c r="E114" s="563">
        <f>+E116+E117+E119+E120+E121+E122</f>
        <v>0</v>
      </c>
      <c r="F114" s="565">
        <f t="shared" ref="F114:H114" si="19">+F116+F117+F119+F120+F121+F122</f>
        <v>0</v>
      </c>
      <c r="G114" s="567">
        <f t="shared" si="19"/>
        <v>0</v>
      </c>
      <c r="H114" s="565">
        <f t="shared" si="19"/>
        <v>0</v>
      </c>
      <c r="I114" s="550" t="str">
        <f t="shared" si="10"/>
        <v xml:space="preserve">  </v>
      </c>
    </row>
    <row r="115" spans="1:9" ht="15" customHeight="1" x14ac:dyDescent="0.2">
      <c r="A115" s="203"/>
      <c r="B115" s="561"/>
      <c r="C115" s="208" t="s">
        <v>474</v>
      </c>
      <c r="D115" s="562"/>
      <c r="E115" s="564"/>
      <c r="F115" s="566"/>
      <c r="G115" s="568"/>
      <c r="H115" s="566"/>
      <c r="I115" s="551" t="str">
        <f t="shared" si="10"/>
        <v xml:space="preserve">  </v>
      </c>
    </row>
    <row r="116" spans="1:9" ht="25.5" customHeight="1" x14ac:dyDescent="0.2">
      <c r="A116" s="203"/>
      <c r="B116" s="204" t="s">
        <v>475</v>
      </c>
      <c r="C116" s="209" t="s">
        <v>476</v>
      </c>
      <c r="D116" s="347" t="s">
        <v>168</v>
      </c>
      <c r="E116" s="309"/>
      <c r="F116" s="310"/>
      <c r="G116" s="432"/>
      <c r="H116" s="310"/>
      <c r="I116" s="455" t="str">
        <f t="shared" si="10"/>
        <v xml:space="preserve">  </v>
      </c>
    </row>
    <row r="117" spans="1:9" ht="25.5" customHeight="1" x14ac:dyDescent="0.2">
      <c r="B117" s="211" t="s">
        <v>475</v>
      </c>
      <c r="C117" s="209" t="s">
        <v>477</v>
      </c>
      <c r="D117" s="347" t="s">
        <v>169</v>
      </c>
      <c r="E117" s="309"/>
      <c r="F117" s="310"/>
      <c r="G117" s="432"/>
      <c r="H117" s="310"/>
      <c r="I117" s="455" t="str">
        <f t="shared" si="10"/>
        <v xml:space="preserve">  </v>
      </c>
    </row>
    <row r="118" spans="1:9" ht="25.5" customHeight="1" x14ac:dyDescent="0.2">
      <c r="B118" s="211" t="s">
        <v>478</v>
      </c>
      <c r="C118" s="209" t="s">
        <v>479</v>
      </c>
      <c r="D118" s="347" t="s">
        <v>170</v>
      </c>
      <c r="E118" s="309"/>
      <c r="F118" s="310"/>
      <c r="G118" s="432"/>
      <c r="H118" s="310"/>
      <c r="I118" s="455" t="str">
        <f t="shared" si="10"/>
        <v xml:space="preserve">  </v>
      </c>
    </row>
    <row r="119" spans="1:9" ht="24.75" customHeight="1" x14ac:dyDescent="0.2">
      <c r="B119" s="211" t="s">
        <v>480</v>
      </c>
      <c r="C119" s="209" t="s">
        <v>481</v>
      </c>
      <c r="D119" s="347" t="s">
        <v>171</v>
      </c>
      <c r="E119" s="309"/>
      <c r="F119" s="310"/>
      <c r="G119" s="432"/>
      <c r="H119" s="310"/>
      <c r="I119" s="455" t="str">
        <f t="shared" si="10"/>
        <v xml:space="preserve">  </v>
      </c>
    </row>
    <row r="120" spans="1:9" ht="24.75" customHeight="1" x14ac:dyDescent="0.2">
      <c r="B120" s="211" t="s">
        <v>482</v>
      </c>
      <c r="C120" s="209" t="s">
        <v>483</v>
      </c>
      <c r="D120" s="347" t="s">
        <v>172</v>
      </c>
      <c r="E120" s="309"/>
      <c r="F120" s="310"/>
      <c r="G120" s="432"/>
      <c r="H120" s="310"/>
      <c r="I120" s="455" t="str">
        <f t="shared" si="10"/>
        <v xml:space="preserve">  </v>
      </c>
    </row>
    <row r="121" spans="1:9" ht="20.100000000000001" customHeight="1" x14ac:dyDescent="0.2">
      <c r="B121" s="211">
        <v>426</v>
      </c>
      <c r="C121" s="209" t="s">
        <v>484</v>
      </c>
      <c r="D121" s="347" t="s">
        <v>173</v>
      </c>
      <c r="E121" s="309"/>
      <c r="F121" s="310"/>
      <c r="G121" s="432"/>
      <c r="H121" s="310"/>
      <c r="I121" s="455" t="str">
        <f t="shared" si="10"/>
        <v xml:space="preserve">  </v>
      </c>
    </row>
    <row r="122" spans="1:9" ht="20.100000000000001" customHeight="1" x14ac:dyDescent="0.2">
      <c r="B122" s="211">
        <v>428</v>
      </c>
      <c r="C122" s="209" t="s">
        <v>485</v>
      </c>
      <c r="D122" s="347" t="s">
        <v>174</v>
      </c>
      <c r="E122" s="309"/>
      <c r="F122" s="310"/>
      <c r="G122" s="432"/>
      <c r="H122" s="310"/>
      <c r="I122" s="455" t="str">
        <f t="shared" si="10"/>
        <v xml:space="preserve">  </v>
      </c>
    </row>
    <row r="123" spans="1:9" ht="20.100000000000001" customHeight="1" x14ac:dyDescent="0.2">
      <c r="B123" s="211">
        <v>430</v>
      </c>
      <c r="C123" s="209" t="s">
        <v>486</v>
      </c>
      <c r="D123" s="347" t="s">
        <v>175</v>
      </c>
      <c r="E123" s="438">
        <v>1188</v>
      </c>
      <c r="F123" s="448">
        <v>886</v>
      </c>
      <c r="G123" s="449">
        <v>856</v>
      </c>
      <c r="H123" s="310">
        <v>993</v>
      </c>
      <c r="I123" s="455">
        <f t="shared" si="10"/>
        <v>1.1600467289719627</v>
      </c>
    </row>
    <row r="124" spans="1:9" ht="20.100000000000001" customHeight="1" x14ac:dyDescent="0.2">
      <c r="A124" s="203"/>
      <c r="B124" s="561" t="s">
        <v>487</v>
      </c>
      <c r="C124" s="207" t="s">
        <v>488</v>
      </c>
      <c r="D124" s="562" t="s">
        <v>176</v>
      </c>
      <c r="E124" s="563">
        <f>+E126+E127+E128+E129+E130+E131</f>
        <v>17976</v>
      </c>
      <c r="F124" s="565">
        <f t="shared" ref="F124:H124" si="20">+F126+F127+F128+F129+F130+F131</f>
        <v>23873</v>
      </c>
      <c r="G124" s="567">
        <f t="shared" si="20"/>
        <v>20673</v>
      </c>
      <c r="H124" s="565">
        <f t="shared" si="20"/>
        <v>17914</v>
      </c>
      <c r="I124" s="550">
        <f t="shared" si="10"/>
        <v>0.8665408987568326</v>
      </c>
    </row>
    <row r="125" spans="1:9" ht="12.75" customHeight="1" x14ac:dyDescent="0.2">
      <c r="A125" s="203"/>
      <c r="B125" s="561"/>
      <c r="C125" s="208" t="s">
        <v>489</v>
      </c>
      <c r="D125" s="562"/>
      <c r="E125" s="564"/>
      <c r="F125" s="566"/>
      <c r="G125" s="568"/>
      <c r="H125" s="566"/>
      <c r="I125" s="551" t="str">
        <f t="shared" si="10"/>
        <v xml:space="preserve">  </v>
      </c>
    </row>
    <row r="126" spans="1:9" ht="24.75" customHeight="1" x14ac:dyDescent="0.2">
      <c r="B126" s="211" t="s">
        <v>490</v>
      </c>
      <c r="C126" s="209" t="s">
        <v>491</v>
      </c>
      <c r="D126" s="347" t="s">
        <v>177</v>
      </c>
      <c r="E126" s="309"/>
      <c r="F126" s="310"/>
      <c r="G126" s="432"/>
      <c r="H126" s="310"/>
      <c r="I126" s="455" t="str">
        <f t="shared" si="10"/>
        <v xml:space="preserve">  </v>
      </c>
    </row>
    <row r="127" spans="1:9" ht="24.75" customHeight="1" x14ac:dyDescent="0.2">
      <c r="B127" s="211" t="s">
        <v>492</v>
      </c>
      <c r="C127" s="209" t="s">
        <v>493</v>
      </c>
      <c r="D127" s="347" t="s">
        <v>178</v>
      </c>
      <c r="E127" s="309"/>
      <c r="F127" s="310"/>
      <c r="G127" s="432"/>
      <c r="H127" s="310"/>
      <c r="I127" s="455" t="str">
        <f t="shared" si="10"/>
        <v xml:space="preserve">  </v>
      </c>
    </row>
    <row r="128" spans="1:9" ht="20.100000000000001" customHeight="1" x14ac:dyDescent="0.2">
      <c r="B128" s="211">
        <v>435</v>
      </c>
      <c r="C128" s="209" t="s">
        <v>494</v>
      </c>
      <c r="D128" s="347" t="s">
        <v>179</v>
      </c>
      <c r="E128" s="438">
        <v>17976</v>
      </c>
      <c r="F128" s="448">
        <v>23873</v>
      </c>
      <c r="G128" s="449">
        <v>20673</v>
      </c>
      <c r="H128" s="310">
        <v>17914</v>
      </c>
      <c r="I128" s="455">
        <f t="shared" si="10"/>
        <v>0.8665408987568326</v>
      </c>
    </row>
    <row r="129" spans="1:11" ht="20.100000000000001" customHeight="1" x14ac:dyDescent="0.2">
      <c r="B129" s="211">
        <v>436</v>
      </c>
      <c r="C129" s="209" t="s">
        <v>495</v>
      </c>
      <c r="D129" s="347" t="s">
        <v>180</v>
      </c>
      <c r="E129" s="309"/>
      <c r="F129" s="310"/>
      <c r="G129" s="432"/>
      <c r="H129" s="310"/>
      <c r="I129" s="455" t="str">
        <f t="shared" si="10"/>
        <v xml:space="preserve">  </v>
      </c>
    </row>
    <row r="130" spans="1:11" ht="20.100000000000001" customHeight="1" x14ac:dyDescent="0.2">
      <c r="B130" s="211" t="s">
        <v>496</v>
      </c>
      <c r="C130" s="209" t="s">
        <v>497</v>
      </c>
      <c r="D130" s="347" t="s">
        <v>181</v>
      </c>
      <c r="E130" s="309"/>
      <c r="F130" s="310"/>
      <c r="G130" s="432"/>
      <c r="H130" s="310"/>
      <c r="I130" s="455" t="str">
        <f t="shared" si="10"/>
        <v xml:space="preserve">  </v>
      </c>
    </row>
    <row r="131" spans="1:11" ht="20.100000000000001" customHeight="1" x14ac:dyDescent="0.2">
      <c r="B131" s="211" t="s">
        <v>496</v>
      </c>
      <c r="C131" s="209" t="s">
        <v>498</v>
      </c>
      <c r="D131" s="347" t="s">
        <v>182</v>
      </c>
      <c r="E131" s="309"/>
      <c r="F131" s="310"/>
      <c r="G131" s="432"/>
      <c r="H131" s="310"/>
      <c r="I131" s="455" t="str">
        <f t="shared" si="10"/>
        <v xml:space="preserve">  </v>
      </c>
    </row>
    <row r="132" spans="1:11" ht="20.100000000000001" customHeight="1" x14ac:dyDescent="0.2">
      <c r="A132" s="203"/>
      <c r="B132" s="561" t="s">
        <v>499</v>
      </c>
      <c r="C132" s="207" t="s">
        <v>500</v>
      </c>
      <c r="D132" s="562" t="s">
        <v>183</v>
      </c>
      <c r="E132" s="581">
        <f>+E134+E135+E136</f>
        <v>2937</v>
      </c>
      <c r="F132" s="583">
        <f t="shared" ref="F132:H132" si="21">+F134+F135+F136</f>
        <v>0</v>
      </c>
      <c r="G132" s="585">
        <f t="shared" si="21"/>
        <v>0</v>
      </c>
      <c r="H132" s="583">
        <f t="shared" si="21"/>
        <v>22174</v>
      </c>
      <c r="I132" s="548" t="str">
        <f t="shared" si="10"/>
        <v xml:space="preserve">  </v>
      </c>
    </row>
    <row r="133" spans="1:11" ht="15.75" customHeight="1" x14ac:dyDescent="0.2">
      <c r="A133" s="203"/>
      <c r="B133" s="561"/>
      <c r="C133" s="208" t="s">
        <v>501</v>
      </c>
      <c r="D133" s="562"/>
      <c r="E133" s="582"/>
      <c r="F133" s="584"/>
      <c r="G133" s="586"/>
      <c r="H133" s="584"/>
      <c r="I133" s="549" t="str">
        <f t="shared" si="10"/>
        <v xml:space="preserve">  </v>
      </c>
    </row>
    <row r="134" spans="1:11" ht="20.100000000000001" customHeight="1" x14ac:dyDescent="0.2">
      <c r="B134" s="211" t="s">
        <v>502</v>
      </c>
      <c r="C134" s="209" t="s">
        <v>503</v>
      </c>
      <c r="D134" s="347" t="s">
        <v>184</v>
      </c>
      <c r="E134" s="438">
        <v>629</v>
      </c>
      <c r="F134" s="448"/>
      <c r="G134" s="449"/>
      <c r="H134" s="310">
        <v>19840</v>
      </c>
      <c r="I134" s="455" t="str">
        <f t="shared" si="10"/>
        <v xml:space="preserve">  </v>
      </c>
    </row>
    <row r="135" spans="1:11" ht="24.75" customHeight="1" x14ac:dyDescent="0.2">
      <c r="B135" s="211" t="s">
        <v>504</v>
      </c>
      <c r="C135" s="209" t="s">
        <v>505</v>
      </c>
      <c r="D135" s="347" t="s">
        <v>185</v>
      </c>
      <c r="E135" s="438">
        <v>2308</v>
      </c>
      <c r="F135" s="448"/>
      <c r="G135" s="449"/>
      <c r="H135" s="310">
        <v>2334</v>
      </c>
      <c r="I135" s="455" t="str">
        <f t="shared" si="10"/>
        <v xml:space="preserve">  </v>
      </c>
    </row>
    <row r="136" spans="1:11" ht="20.100000000000001" customHeight="1" x14ac:dyDescent="0.2">
      <c r="B136" s="211">
        <v>481</v>
      </c>
      <c r="C136" s="209" t="s">
        <v>506</v>
      </c>
      <c r="D136" s="347" t="s">
        <v>186</v>
      </c>
      <c r="E136" s="309"/>
      <c r="F136" s="310"/>
      <c r="G136" s="432"/>
      <c r="H136" s="310"/>
      <c r="I136" s="455" t="str">
        <f t="shared" si="10"/>
        <v xml:space="preserve">  </v>
      </c>
    </row>
    <row r="137" spans="1:11" ht="36.75" customHeight="1" x14ac:dyDescent="0.2">
      <c r="B137" s="211">
        <v>427</v>
      </c>
      <c r="C137" s="209" t="s">
        <v>507</v>
      </c>
      <c r="D137" s="347" t="s">
        <v>187</v>
      </c>
      <c r="E137" s="309"/>
      <c r="F137" s="310"/>
      <c r="G137" s="432"/>
      <c r="H137" s="310"/>
      <c r="I137" s="455" t="str">
        <f t="shared" ref="I137:I143" si="22">IFERROR(H137/G137,"  ")</f>
        <v xml:space="preserve">  </v>
      </c>
    </row>
    <row r="138" spans="1:11" ht="36.75" customHeight="1" x14ac:dyDescent="0.2">
      <c r="A138" s="203"/>
      <c r="B138" s="204" t="s">
        <v>508</v>
      </c>
      <c r="C138" s="209" t="s">
        <v>509</v>
      </c>
      <c r="D138" s="347" t="s">
        <v>188</v>
      </c>
      <c r="E138" s="309"/>
      <c r="F138" s="310"/>
      <c r="G138" s="432"/>
      <c r="H138" s="310"/>
      <c r="I138" s="455" t="str">
        <f t="shared" si="22"/>
        <v xml:space="preserve">  </v>
      </c>
    </row>
    <row r="139" spans="1:11" ht="20.100000000000001" customHeight="1" x14ac:dyDescent="0.2">
      <c r="A139" s="203"/>
      <c r="B139" s="561"/>
      <c r="C139" s="205" t="s">
        <v>510</v>
      </c>
      <c r="D139" s="562" t="s">
        <v>189</v>
      </c>
      <c r="E139" s="563"/>
      <c r="F139" s="565"/>
      <c r="G139" s="567"/>
      <c r="H139" s="565"/>
      <c r="I139" s="550" t="str">
        <f t="shared" si="22"/>
        <v xml:space="preserve">  </v>
      </c>
    </row>
    <row r="140" spans="1:11" ht="23.25" customHeight="1" x14ac:dyDescent="0.2">
      <c r="A140" s="203"/>
      <c r="B140" s="561"/>
      <c r="C140" s="206" t="s">
        <v>511</v>
      </c>
      <c r="D140" s="562"/>
      <c r="E140" s="564"/>
      <c r="F140" s="566"/>
      <c r="G140" s="568"/>
      <c r="H140" s="566"/>
      <c r="I140" s="551" t="str">
        <f t="shared" si="22"/>
        <v xml:space="preserve">  </v>
      </c>
    </row>
    <row r="141" spans="1:11" ht="20.100000000000001" customHeight="1" x14ac:dyDescent="0.2">
      <c r="A141" s="203"/>
      <c r="B141" s="561"/>
      <c r="C141" s="205" t="s">
        <v>512</v>
      </c>
      <c r="D141" s="562" t="s">
        <v>190</v>
      </c>
      <c r="E141" s="575">
        <f>+E77+E92+E109+E110+E111-E139</f>
        <v>247140</v>
      </c>
      <c r="F141" s="577">
        <f t="shared" ref="F141:H141" si="23">+F77+F92+F109+F110+F111-F139</f>
        <v>253389</v>
      </c>
      <c r="G141" s="579">
        <f t="shared" si="23"/>
        <v>249600</v>
      </c>
      <c r="H141" s="577">
        <f t="shared" si="23"/>
        <v>254243</v>
      </c>
      <c r="I141" s="550">
        <f t="shared" si="22"/>
        <v>1.0186017628205128</v>
      </c>
      <c r="J141" s="213"/>
      <c r="K141" s="190"/>
    </row>
    <row r="142" spans="1:11" ht="14.25" customHeight="1" x14ac:dyDescent="0.2">
      <c r="A142" s="203"/>
      <c r="B142" s="561"/>
      <c r="C142" s="206" t="s">
        <v>513</v>
      </c>
      <c r="D142" s="562"/>
      <c r="E142" s="576"/>
      <c r="F142" s="578"/>
      <c r="G142" s="580"/>
      <c r="H142" s="578"/>
      <c r="I142" s="551" t="str">
        <f t="shared" si="22"/>
        <v xml:space="preserve">  </v>
      </c>
    </row>
    <row r="143" spans="1:11" ht="20.100000000000001" customHeight="1" thickBot="1" x14ac:dyDescent="0.25">
      <c r="A143" s="203"/>
      <c r="B143" s="214">
        <v>89</v>
      </c>
      <c r="C143" s="215" t="s">
        <v>514</v>
      </c>
      <c r="D143" s="346" t="s">
        <v>191</v>
      </c>
      <c r="E143" s="311"/>
      <c r="F143" s="312"/>
      <c r="G143" s="300"/>
      <c r="H143" s="312"/>
      <c r="I143" s="456" t="str">
        <f t="shared" si="22"/>
        <v xml:space="preserve">  </v>
      </c>
    </row>
    <row r="145" spans="2:2" x14ac:dyDescent="0.2">
      <c r="B145" s="188" t="s">
        <v>572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I153"/>
  <sheetViews>
    <sheetView showGridLines="0" workbookViewId="0">
      <selection activeCell="N59" sqref="N59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88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17"/>
      <c r="G1" s="217"/>
      <c r="H1" s="200" t="s">
        <v>570</v>
      </c>
    </row>
    <row r="2" spans="1:8" ht="21.75" customHeight="1" x14ac:dyDescent="0.25">
      <c r="B2" s="588" t="s">
        <v>68</v>
      </c>
      <c r="C2" s="588"/>
      <c r="D2" s="588"/>
      <c r="E2" s="588"/>
      <c r="F2" s="588"/>
      <c r="G2" s="588"/>
      <c r="H2" s="588"/>
    </row>
    <row r="3" spans="1:8" ht="14.25" customHeight="1" x14ac:dyDescent="0.25">
      <c r="B3" s="589" t="s">
        <v>790</v>
      </c>
      <c r="C3" s="589"/>
      <c r="D3" s="589"/>
      <c r="E3" s="589"/>
      <c r="F3" s="589"/>
      <c r="G3" s="589"/>
      <c r="H3" s="589"/>
    </row>
    <row r="4" spans="1:8" ht="14.25" customHeight="1" thickBot="1" x14ac:dyDescent="0.3">
      <c r="B4" s="187"/>
      <c r="C4" s="187"/>
      <c r="D4" s="187"/>
      <c r="E4" s="187"/>
      <c r="F4" s="187"/>
      <c r="G4" s="187"/>
      <c r="H4" s="189" t="s">
        <v>128</v>
      </c>
    </row>
    <row r="5" spans="1:8" ht="24.75" customHeight="1" x14ac:dyDescent="0.25">
      <c r="B5" s="596" t="s">
        <v>515</v>
      </c>
      <c r="C5" s="518" t="s">
        <v>84</v>
      </c>
      <c r="D5" s="518" t="s">
        <v>785</v>
      </c>
      <c r="E5" s="520" t="s">
        <v>786</v>
      </c>
      <c r="F5" s="534" t="s">
        <v>787</v>
      </c>
      <c r="G5" s="535"/>
      <c r="H5" s="532" t="s">
        <v>788</v>
      </c>
    </row>
    <row r="6" spans="1:8" ht="25.5" customHeight="1" x14ac:dyDescent="0.25">
      <c r="A6" s="16"/>
      <c r="B6" s="597"/>
      <c r="C6" s="519"/>
      <c r="D6" s="519"/>
      <c r="E6" s="521"/>
      <c r="F6" s="265" t="s">
        <v>67</v>
      </c>
      <c r="G6" s="411" t="s">
        <v>46</v>
      </c>
      <c r="H6" s="533"/>
    </row>
    <row r="7" spans="1:8" ht="16.5" thickBot="1" x14ac:dyDescent="0.3">
      <c r="A7" s="83"/>
      <c r="B7" s="218">
        <v>1</v>
      </c>
      <c r="C7" s="219">
        <v>2</v>
      </c>
      <c r="D7" s="220">
        <v>3</v>
      </c>
      <c r="E7" s="242">
        <v>4</v>
      </c>
      <c r="F7" s="220">
        <v>5</v>
      </c>
      <c r="G7" s="221">
        <v>6</v>
      </c>
      <c r="H7" s="199">
        <v>7</v>
      </c>
    </row>
    <row r="8" spans="1:8" s="57" customFormat="1" ht="20.100000000000001" customHeight="1" x14ac:dyDescent="0.25">
      <c r="A8" s="222"/>
      <c r="B8" s="223" t="s">
        <v>516</v>
      </c>
      <c r="C8" s="224"/>
      <c r="D8" s="234"/>
      <c r="E8" s="235"/>
      <c r="F8" s="234"/>
      <c r="G8" s="235"/>
      <c r="H8" s="240"/>
    </row>
    <row r="9" spans="1:8" s="57" customFormat="1" ht="20.100000000000001" customHeight="1" x14ac:dyDescent="0.25">
      <c r="A9" s="222"/>
      <c r="B9" s="225" t="s">
        <v>517</v>
      </c>
      <c r="C9" s="226">
        <v>3001</v>
      </c>
      <c r="D9" s="236">
        <f>+D10+D11+D12+D13</f>
        <v>347827</v>
      </c>
      <c r="E9" s="237">
        <f>+E10+E11+E12+E13</f>
        <v>386832</v>
      </c>
      <c r="F9" s="236">
        <f>+F10+F11+F12+F13</f>
        <v>101497</v>
      </c>
      <c r="G9" s="237">
        <f>+G10+G11+G12+G13</f>
        <v>71302</v>
      </c>
      <c r="H9" s="431">
        <f t="shared" ref="H9" si="0">IFERROR(G9/F9,"  ")</f>
        <v>0.70250352227159418</v>
      </c>
    </row>
    <row r="10" spans="1:8" s="57" customFormat="1" ht="20.100000000000001" customHeight="1" x14ac:dyDescent="0.25">
      <c r="A10" s="222"/>
      <c r="B10" s="227" t="s">
        <v>518</v>
      </c>
      <c r="C10" s="228">
        <v>3002</v>
      </c>
      <c r="D10" s="238">
        <v>343889</v>
      </c>
      <c r="E10" s="239">
        <v>382874</v>
      </c>
      <c r="F10" s="238">
        <v>100507</v>
      </c>
      <c r="G10" s="239">
        <v>70354</v>
      </c>
      <c r="H10" s="455">
        <f t="shared" ref="H10" si="1">IFERROR(G10/F10,"  ")</f>
        <v>0.69999104539982293</v>
      </c>
    </row>
    <row r="11" spans="1:8" s="57" customFormat="1" ht="20.100000000000001" customHeight="1" x14ac:dyDescent="0.25">
      <c r="A11" s="222"/>
      <c r="B11" s="227" t="s">
        <v>519</v>
      </c>
      <c r="C11" s="228">
        <v>3003</v>
      </c>
      <c r="D11" s="238"/>
      <c r="E11" s="239"/>
      <c r="F11" s="238"/>
      <c r="G11" s="239"/>
      <c r="H11" s="241"/>
    </row>
    <row r="12" spans="1:8" s="57" customFormat="1" ht="20.100000000000001" customHeight="1" x14ac:dyDescent="0.25">
      <c r="A12" s="222"/>
      <c r="B12" s="227" t="s">
        <v>520</v>
      </c>
      <c r="C12" s="228">
        <v>3004</v>
      </c>
      <c r="D12" s="238">
        <v>3938</v>
      </c>
      <c r="E12" s="239">
        <v>3958</v>
      </c>
      <c r="F12" s="238">
        <v>990</v>
      </c>
      <c r="G12" s="239">
        <v>948</v>
      </c>
      <c r="H12" s="455">
        <f t="shared" ref="H12:H14" si="2">IFERROR(G12/F12,"  ")</f>
        <v>0.95757575757575752</v>
      </c>
    </row>
    <row r="13" spans="1:8" s="57" customFormat="1" ht="20.100000000000001" customHeight="1" x14ac:dyDescent="0.25">
      <c r="A13" s="222"/>
      <c r="B13" s="227" t="s">
        <v>521</v>
      </c>
      <c r="C13" s="228">
        <v>3005</v>
      </c>
      <c r="D13" s="238"/>
      <c r="E13" s="239"/>
      <c r="F13" s="238"/>
      <c r="G13" s="239"/>
      <c r="H13" s="455" t="str">
        <f t="shared" si="2"/>
        <v xml:space="preserve">  </v>
      </c>
    </row>
    <row r="14" spans="1:8" s="57" customFormat="1" ht="20.100000000000001" customHeight="1" x14ac:dyDescent="0.25">
      <c r="A14" s="222"/>
      <c r="B14" s="225" t="s">
        <v>522</v>
      </c>
      <c r="C14" s="226">
        <v>3006</v>
      </c>
      <c r="D14" s="236">
        <f>+D15+D16+D17+D18+D19+D20+D21+D22</f>
        <v>351185</v>
      </c>
      <c r="E14" s="237">
        <f>+E15+E16+E17+E18+E19+E20+E21+E22</f>
        <v>359407</v>
      </c>
      <c r="F14" s="236">
        <f>+F15+F16+F17+F18+F19+F20+F21+F22</f>
        <v>84672</v>
      </c>
      <c r="G14" s="237">
        <f>+G15+G16+G17+G18+G19+G20+G21+G22</f>
        <v>66089</v>
      </c>
      <c r="H14" s="431">
        <f t="shared" si="2"/>
        <v>0.78052957294028724</v>
      </c>
    </row>
    <row r="15" spans="1:8" s="57" customFormat="1" ht="20.100000000000001" customHeight="1" x14ac:dyDescent="0.25">
      <c r="A15" s="222"/>
      <c r="B15" s="227" t="s">
        <v>523</v>
      </c>
      <c r="C15" s="228">
        <v>3007</v>
      </c>
      <c r="D15" s="238">
        <v>89564</v>
      </c>
      <c r="E15" s="239">
        <v>100996</v>
      </c>
      <c r="F15" s="238">
        <v>19141</v>
      </c>
      <c r="G15" s="239">
        <v>20339</v>
      </c>
      <c r="H15" s="455">
        <f t="shared" ref="H15" si="3">IFERROR(G15/F15,"  ")</f>
        <v>1.0625881615380597</v>
      </c>
    </row>
    <row r="16" spans="1:8" s="57" customFormat="1" ht="20.100000000000001" customHeight="1" x14ac:dyDescent="0.25">
      <c r="A16" s="222"/>
      <c r="B16" s="227" t="s">
        <v>524</v>
      </c>
      <c r="C16" s="228">
        <v>3008</v>
      </c>
      <c r="D16" s="238"/>
      <c r="E16" s="239"/>
      <c r="F16" s="238"/>
      <c r="G16" s="239"/>
      <c r="H16" s="241"/>
    </row>
    <row r="17" spans="1:8" s="57" customFormat="1" ht="20.100000000000001" customHeight="1" x14ac:dyDescent="0.25">
      <c r="A17" s="222"/>
      <c r="B17" s="227" t="s">
        <v>525</v>
      </c>
      <c r="C17" s="228">
        <v>3009</v>
      </c>
      <c r="D17" s="238">
        <v>227533</v>
      </c>
      <c r="E17" s="239">
        <v>252377</v>
      </c>
      <c r="F17" s="238">
        <v>64225</v>
      </c>
      <c r="G17" s="239">
        <v>45161</v>
      </c>
      <c r="H17" s="455">
        <f t="shared" ref="H17:H18" si="4">IFERROR(G17/F17,"  ")</f>
        <v>0.70316854807318019</v>
      </c>
    </row>
    <row r="18" spans="1:8" s="57" customFormat="1" ht="20.100000000000001" customHeight="1" x14ac:dyDescent="0.25">
      <c r="A18" s="222"/>
      <c r="B18" s="227" t="s">
        <v>526</v>
      </c>
      <c r="C18" s="228">
        <v>3010</v>
      </c>
      <c r="D18" s="238">
        <v>87</v>
      </c>
      <c r="E18" s="239">
        <v>100</v>
      </c>
      <c r="F18" s="238">
        <v>25</v>
      </c>
      <c r="G18" s="239">
        <v>11</v>
      </c>
      <c r="H18" s="455">
        <f t="shared" si="4"/>
        <v>0.44</v>
      </c>
    </row>
    <row r="19" spans="1:8" s="57" customFormat="1" ht="20.100000000000001" customHeight="1" x14ac:dyDescent="0.25">
      <c r="A19" s="222"/>
      <c r="B19" s="227" t="s">
        <v>527</v>
      </c>
      <c r="C19" s="228">
        <v>3011</v>
      </c>
      <c r="D19" s="238"/>
      <c r="E19" s="239"/>
      <c r="F19" s="238"/>
      <c r="G19" s="239"/>
      <c r="H19" s="241"/>
    </row>
    <row r="20" spans="1:8" s="57" customFormat="1" ht="20.100000000000001" customHeight="1" x14ac:dyDescent="0.25">
      <c r="A20" s="222"/>
      <c r="B20" s="227" t="s">
        <v>528</v>
      </c>
      <c r="C20" s="228">
        <v>3012</v>
      </c>
      <c r="D20" s="238">
        <v>679</v>
      </c>
      <c r="E20" s="239"/>
      <c r="F20" s="238"/>
      <c r="G20" s="239">
        <v>13</v>
      </c>
      <c r="H20" s="455" t="str">
        <f t="shared" ref="H20:H21" si="5">IFERROR(G20/F20,"  ")</f>
        <v xml:space="preserve">  </v>
      </c>
    </row>
    <row r="21" spans="1:8" s="57" customFormat="1" ht="20.100000000000001" customHeight="1" x14ac:dyDescent="0.25">
      <c r="A21" s="222"/>
      <c r="B21" s="227" t="s">
        <v>529</v>
      </c>
      <c r="C21" s="228">
        <v>3013</v>
      </c>
      <c r="D21" s="238">
        <v>5646</v>
      </c>
      <c r="E21" s="239">
        <v>5934</v>
      </c>
      <c r="F21" s="238">
        <v>1281</v>
      </c>
      <c r="G21" s="239">
        <v>565</v>
      </c>
      <c r="H21" s="455">
        <f t="shared" si="5"/>
        <v>0.44106167056986728</v>
      </c>
    </row>
    <row r="22" spans="1:8" s="57" customFormat="1" ht="20.100000000000001" customHeight="1" x14ac:dyDescent="0.25">
      <c r="A22" s="222"/>
      <c r="B22" s="227" t="s">
        <v>530</v>
      </c>
      <c r="C22" s="228">
        <v>3014</v>
      </c>
      <c r="D22" s="238">
        <v>27676</v>
      </c>
      <c r="E22" s="239"/>
      <c r="F22" s="238"/>
      <c r="G22" s="239"/>
      <c r="H22" s="241"/>
    </row>
    <row r="23" spans="1:8" s="57" customFormat="1" ht="20.100000000000001" customHeight="1" x14ac:dyDescent="0.25">
      <c r="A23" s="222"/>
      <c r="B23" s="227" t="s">
        <v>531</v>
      </c>
      <c r="C23" s="228">
        <v>3015</v>
      </c>
      <c r="D23" s="238"/>
      <c r="E23" s="239">
        <f>+E9-E14</f>
        <v>27425</v>
      </c>
      <c r="F23" s="238">
        <f>+F9-F14</f>
        <v>16825</v>
      </c>
      <c r="G23" s="239"/>
      <c r="H23" s="455">
        <f t="shared" ref="H23" si="6">IFERROR(G23/F23,"  ")</f>
        <v>0</v>
      </c>
    </row>
    <row r="24" spans="1:8" s="57" customFormat="1" ht="20.100000000000001" customHeight="1" x14ac:dyDescent="0.25">
      <c r="A24" s="222"/>
      <c r="B24" s="227" t="s">
        <v>532</v>
      </c>
      <c r="C24" s="228">
        <v>3016</v>
      </c>
      <c r="D24" s="239">
        <f>+D14-D9</f>
        <v>3358</v>
      </c>
      <c r="E24" s="239"/>
      <c r="F24" s="238"/>
      <c r="G24" s="239">
        <f>+G14-G9</f>
        <v>-5213</v>
      </c>
      <c r="H24" s="241" t="e">
        <f t="shared" ref="H24:H25" si="7">+G24/F24%</f>
        <v>#DIV/0!</v>
      </c>
    </row>
    <row r="25" spans="1:8" s="57" customFormat="1" ht="20.100000000000001" customHeight="1" x14ac:dyDescent="0.25">
      <c r="A25" s="222"/>
      <c r="B25" s="229" t="s">
        <v>533</v>
      </c>
      <c r="C25" s="228"/>
      <c r="D25" s="238"/>
      <c r="E25" s="239"/>
      <c r="F25" s="238"/>
      <c r="G25" s="239"/>
      <c r="H25" s="241" t="e">
        <f t="shared" si="7"/>
        <v>#DIV/0!</v>
      </c>
    </row>
    <row r="26" spans="1:8" s="57" customFormat="1" ht="20.100000000000001" customHeight="1" x14ac:dyDescent="0.25">
      <c r="A26" s="222"/>
      <c r="B26" s="225" t="s">
        <v>192</v>
      </c>
      <c r="C26" s="226">
        <v>3017</v>
      </c>
      <c r="D26" s="236">
        <f>+D27+D28+D29+D30+D31</f>
        <v>0</v>
      </c>
      <c r="E26" s="237">
        <f>+E27+E28+E29+E30+E31</f>
        <v>0</v>
      </c>
      <c r="F26" s="236">
        <f>+F27+F28+F29+F30+F31</f>
        <v>0</v>
      </c>
      <c r="G26" s="237">
        <f>+G27+G28+G29+G30+G31</f>
        <v>0</v>
      </c>
      <c r="H26" s="431" t="str">
        <f t="shared" ref="H26" si="8">IFERROR(G26/F26,"  ")</f>
        <v xml:space="preserve">  </v>
      </c>
    </row>
    <row r="27" spans="1:8" s="57" customFormat="1" ht="20.100000000000001" customHeight="1" x14ac:dyDescent="0.25">
      <c r="A27" s="222"/>
      <c r="B27" s="227" t="s">
        <v>534</v>
      </c>
      <c r="C27" s="228">
        <v>3018</v>
      </c>
      <c r="D27" s="238"/>
      <c r="E27" s="239"/>
      <c r="F27" s="238"/>
      <c r="G27" s="239"/>
      <c r="H27" s="241" t="str">
        <f t="shared" ref="H27:H66" si="9">IFERROR(G27/F27,"  ")</f>
        <v xml:space="preserve">  </v>
      </c>
    </row>
    <row r="28" spans="1:8" s="57" customFormat="1" ht="27.75" customHeight="1" x14ac:dyDescent="0.25">
      <c r="A28" s="222"/>
      <c r="B28" s="227" t="s">
        <v>535</v>
      </c>
      <c r="C28" s="228">
        <v>3019</v>
      </c>
      <c r="D28" s="238"/>
      <c r="E28" s="239"/>
      <c r="F28" s="238"/>
      <c r="G28" s="239"/>
      <c r="H28" s="241" t="str">
        <f t="shared" si="9"/>
        <v xml:space="preserve">  </v>
      </c>
    </row>
    <row r="29" spans="1:8" s="57" customFormat="1" ht="20.100000000000001" customHeight="1" x14ac:dyDescent="0.25">
      <c r="A29" s="222"/>
      <c r="B29" s="227" t="s">
        <v>536</v>
      </c>
      <c r="C29" s="228">
        <v>3020</v>
      </c>
      <c r="D29" s="238"/>
      <c r="E29" s="239"/>
      <c r="F29" s="238"/>
      <c r="G29" s="239"/>
      <c r="H29" s="241" t="str">
        <f t="shared" si="9"/>
        <v xml:space="preserve">  </v>
      </c>
    </row>
    <row r="30" spans="1:8" s="57" customFormat="1" ht="20.100000000000001" customHeight="1" x14ac:dyDescent="0.25">
      <c r="A30" s="222"/>
      <c r="B30" s="227" t="s">
        <v>537</v>
      </c>
      <c r="C30" s="228">
        <v>3021</v>
      </c>
      <c r="D30" s="238"/>
      <c r="E30" s="239"/>
      <c r="F30" s="238"/>
      <c r="G30" s="239"/>
      <c r="H30" s="241" t="str">
        <f t="shared" si="9"/>
        <v xml:space="preserve">  </v>
      </c>
    </row>
    <row r="31" spans="1:8" s="57" customFormat="1" ht="20.100000000000001" customHeight="1" x14ac:dyDescent="0.25">
      <c r="A31" s="222"/>
      <c r="B31" s="227" t="s">
        <v>69</v>
      </c>
      <c r="C31" s="228">
        <v>3022</v>
      </c>
      <c r="D31" s="238"/>
      <c r="E31" s="239"/>
      <c r="F31" s="238"/>
      <c r="G31" s="239"/>
      <c r="H31" s="241" t="str">
        <f t="shared" si="9"/>
        <v xml:space="preserve">  </v>
      </c>
    </row>
    <row r="32" spans="1:8" s="57" customFormat="1" ht="20.100000000000001" customHeight="1" x14ac:dyDescent="0.25">
      <c r="A32" s="222"/>
      <c r="B32" s="225" t="s">
        <v>193</v>
      </c>
      <c r="C32" s="226">
        <v>3023</v>
      </c>
      <c r="D32" s="236">
        <f>+D33+D34+D35</f>
        <v>8669</v>
      </c>
      <c r="E32" s="237">
        <f>+E33+E34+E35</f>
        <v>22600</v>
      </c>
      <c r="F32" s="236">
        <f>+F33+F34+F35</f>
        <v>10700</v>
      </c>
      <c r="G32" s="237">
        <f>+G33+G34+G35</f>
        <v>0</v>
      </c>
      <c r="H32" s="431">
        <f t="shared" si="9"/>
        <v>0</v>
      </c>
    </row>
    <row r="33" spans="1:8" s="57" customFormat="1" ht="20.100000000000001" customHeight="1" x14ac:dyDescent="0.25">
      <c r="A33" s="222"/>
      <c r="B33" s="227" t="s">
        <v>538</v>
      </c>
      <c r="C33" s="228">
        <v>3024</v>
      </c>
      <c r="D33" s="238"/>
      <c r="E33" s="239"/>
      <c r="F33" s="238"/>
      <c r="G33" s="239"/>
      <c r="H33" s="241" t="str">
        <f t="shared" si="9"/>
        <v xml:space="preserve">  </v>
      </c>
    </row>
    <row r="34" spans="1:8" s="57" customFormat="1" ht="34.5" customHeight="1" x14ac:dyDescent="0.25">
      <c r="A34" s="222"/>
      <c r="B34" s="227" t="s">
        <v>539</v>
      </c>
      <c r="C34" s="228">
        <v>3025</v>
      </c>
      <c r="D34" s="238">
        <v>8669</v>
      </c>
      <c r="E34" s="239">
        <v>22600</v>
      </c>
      <c r="F34" s="238">
        <v>10700</v>
      </c>
      <c r="G34" s="239"/>
      <c r="H34" s="455">
        <f t="shared" si="9"/>
        <v>0</v>
      </c>
    </row>
    <row r="35" spans="1:8" s="57" customFormat="1" ht="20.100000000000001" customHeight="1" x14ac:dyDescent="0.25">
      <c r="A35" s="222"/>
      <c r="B35" s="227" t="s">
        <v>540</v>
      </c>
      <c r="C35" s="228">
        <v>3026</v>
      </c>
      <c r="D35" s="238"/>
      <c r="E35" s="239"/>
      <c r="F35" s="238"/>
      <c r="G35" s="239"/>
      <c r="H35" s="241" t="str">
        <f t="shared" si="9"/>
        <v xml:space="preserve">  </v>
      </c>
    </row>
    <row r="36" spans="1:8" s="57" customFormat="1" ht="20.100000000000001" customHeight="1" x14ac:dyDescent="0.25">
      <c r="A36" s="222"/>
      <c r="B36" s="227" t="s">
        <v>541</v>
      </c>
      <c r="C36" s="228">
        <v>3027</v>
      </c>
      <c r="D36" s="238"/>
      <c r="E36" s="239"/>
      <c r="F36" s="238"/>
      <c r="G36" s="239"/>
      <c r="H36" s="241" t="str">
        <f t="shared" si="9"/>
        <v xml:space="preserve">  </v>
      </c>
    </row>
    <row r="37" spans="1:8" s="57" customFormat="1" ht="20.100000000000001" customHeight="1" x14ac:dyDescent="0.25">
      <c r="A37" s="222"/>
      <c r="B37" s="227" t="s">
        <v>542</v>
      </c>
      <c r="C37" s="228">
        <v>3028</v>
      </c>
      <c r="D37" s="238">
        <f>+D32-D26</f>
        <v>8669</v>
      </c>
      <c r="E37" s="239">
        <f>+E32-E26</f>
        <v>22600</v>
      </c>
      <c r="F37" s="238">
        <f>+F32-F26</f>
        <v>10700</v>
      </c>
      <c r="G37" s="239">
        <f>+G32-G26</f>
        <v>0</v>
      </c>
      <c r="H37" s="455">
        <f t="shared" si="9"/>
        <v>0</v>
      </c>
    </row>
    <row r="38" spans="1:8" s="57" customFormat="1" ht="22.5" customHeight="1" x14ac:dyDescent="0.25">
      <c r="A38" s="222"/>
      <c r="B38" s="229" t="s">
        <v>543</v>
      </c>
      <c r="C38" s="228"/>
      <c r="D38" s="238"/>
      <c r="E38" s="239"/>
      <c r="F38" s="238"/>
      <c r="G38" s="239"/>
      <c r="H38" s="241" t="str">
        <f t="shared" si="9"/>
        <v xml:space="preserve">  </v>
      </c>
    </row>
    <row r="39" spans="1:8" s="57" customFormat="1" ht="20.100000000000001" customHeight="1" x14ac:dyDescent="0.25">
      <c r="A39" s="222"/>
      <c r="B39" s="225" t="s">
        <v>544</v>
      </c>
      <c r="C39" s="226">
        <v>3029</v>
      </c>
      <c r="D39" s="236">
        <f>+D40+D41+D42+D43+D44+D45+D46</f>
        <v>0</v>
      </c>
      <c r="E39" s="237">
        <f>+E40+E41+E42+E43+E44+E45+E46</f>
        <v>0</v>
      </c>
      <c r="F39" s="236">
        <f>+F40+F41+F42+F43+F44+F45+F46</f>
        <v>0</v>
      </c>
      <c r="G39" s="237">
        <f>+G40+G41+G42+G43+G44+G45+G46</f>
        <v>0</v>
      </c>
      <c r="H39" s="431" t="str">
        <f t="shared" si="9"/>
        <v xml:space="preserve">  </v>
      </c>
    </row>
    <row r="40" spans="1:8" s="57" customFormat="1" ht="20.100000000000001" customHeight="1" x14ac:dyDescent="0.25">
      <c r="A40" s="222"/>
      <c r="B40" s="227" t="s">
        <v>70</v>
      </c>
      <c r="C40" s="228">
        <v>3030</v>
      </c>
      <c r="D40" s="238"/>
      <c r="E40" s="239"/>
      <c r="F40" s="238"/>
      <c r="G40" s="239"/>
      <c r="H40" s="241" t="str">
        <f t="shared" si="9"/>
        <v xml:space="preserve">  </v>
      </c>
    </row>
    <row r="41" spans="1:8" s="57" customFormat="1" ht="20.100000000000001" customHeight="1" x14ac:dyDescent="0.25">
      <c r="A41" s="222"/>
      <c r="B41" s="227" t="s">
        <v>545</v>
      </c>
      <c r="C41" s="228">
        <v>3031</v>
      </c>
      <c r="D41" s="238"/>
      <c r="E41" s="239"/>
      <c r="F41" s="238"/>
      <c r="G41" s="239"/>
      <c r="H41" s="241" t="str">
        <f t="shared" si="9"/>
        <v xml:space="preserve">  </v>
      </c>
    </row>
    <row r="42" spans="1:8" s="57" customFormat="1" ht="20.100000000000001" customHeight="1" x14ac:dyDescent="0.25">
      <c r="A42" s="222"/>
      <c r="B42" s="227" t="s">
        <v>546</v>
      </c>
      <c r="C42" s="228">
        <v>3032</v>
      </c>
      <c r="D42" s="238"/>
      <c r="E42" s="239"/>
      <c r="F42" s="238"/>
      <c r="G42" s="239"/>
      <c r="H42" s="241" t="str">
        <f t="shared" si="9"/>
        <v xml:space="preserve">  </v>
      </c>
    </row>
    <row r="43" spans="1:8" s="57" customFormat="1" ht="20.100000000000001" customHeight="1" x14ac:dyDescent="0.25">
      <c r="A43" s="222"/>
      <c r="B43" s="227" t="s">
        <v>547</v>
      </c>
      <c r="C43" s="228">
        <v>3033</v>
      </c>
      <c r="D43" s="238"/>
      <c r="E43" s="239"/>
      <c r="F43" s="238"/>
      <c r="G43" s="239"/>
      <c r="H43" s="241" t="str">
        <f t="shared" si="9"/>
        <v xml:space="preserve">  </v>
      </c>
    </row>
    <row r="44" spans="1:8" s="57" customFormat="1" ht="20.100000000000001" customHeight="1" x14ac:dyDescent="0.25">
      <c r="A44" s="222"/>
      <c r="B44" s="227" t="s">
        <v>548</v>
      </c>
      <c r="C44" s="228">
        <v>3034</v>
      </c>
      <c r="D44" s="238"/>
      <c r="E44" s="239"/>
      <c r="F44" s="238"/>
      <c r="G44" s="239"/>
      <c r="H44" s="241" t="str">
        <f t="shared" si="9"/>
        <v xml:space="preserve">  </v>
      </c>
    </row>
    <row r="45" spans="1:8" s="57" customFormat="1" ht="20.100000000000001" customHeight="1" x14ac:dyDescent="0.25">
      <c r="A45" s="222"/>
      <c r="B45" s="227" t="s">
        <v>549</v>
      </c>
      <c r="C45" s="228">
        <v>3035</v>
      </c>
      <c r="D45" s="238"/>
      <c r="E45" s="239"/>
      <c r="F45" s="238"/>
      <c r="G45" s="239"/>
      <c r="H45" s="241" t="str">
        <f t="shared" si="9"/>
        <v xml:space="preserve">  </v>
      </c>
    </row>
    <row r="46" spans="1:8" s="57" customFormat="1" ht="20.100000000000001" customHeight="1" x14ac:dyDescent="0.25">
      <c r="A46" s="222"/>
      <c r="B46" s="227" t="s">
        <v>550</v>
      </c>
      <c r="C46" s="228">
        <v>3036</v>
      </c>
      <c r="D46" s="238"/>
      <c r="E46" s="239"/>
      <c r="F46" s="238"/>
      <c r="G46" s="239"/>
      <c r="H46" s="241" t="str">
        <f t="shared" si="9"/>
        <v xml:space="preserve">  </v>
      </c>
    </row>
    <row r="47" spans="1:8" s="57" customFormat="1" ht="20.100000000000001" customHeight="1" x14ac:dyDescent="0.25">
      <c r="A47" s="222"/>
      <c r="B47" s="225" t="s">
        <v>551</v>
      </c>
      <c r="C47" s="226">
        <v>3037</v>
      </c>
      <c r="D47" s="236">
        <f>+D48+D49+D50+D51+D52+D53+D54+D55</f>
        <v>0</v>
      </c>
      <c r="E47" s="237">
        <f>+E48+E49+E50+E51+E52+E53+E54+E55</f>
        <v>0</v>
      </c>
      <c r="F47" s="236">
        <f>+F48+F49+F50+F51+F52+F53+F54+F55</f>
        <v>0</v>
      </c>
      <c r="G47" s="237">
        <f>+G48+G49+G50+G51+G52+G53+G54+G55</f>
        <v>0</v>
      </c>
      <c r="H47" s="431" t="str">
        <f t="shared" si="9"/>
        <v xml:space="preserve">  </v>
      </c>
    </row>
    <row r="48" spans="1:8" s="57" customFormat="1" ht="20.100000000000001" customHeight="1" x14ac:dyDescent="0.25">
      <c r="A48" s="222"/>
      <c r="B48" s="227" t="s">
        <v>552</v>
      </c>
      <c r="C48" s="228">
        <v>3038</v>
      </c>
      <c r="D48" s="238"/>
      <c r="E48" s="239"/>
      <c r="F48" s="238"/>
      <c r="G48" s="239"/>
      <c r="H48" s="241" t="str">
        <f t="shared" si="9"/>
        <v xml:space="preserve">  </v>
      </c>
    </row>
    <row r="49" spans="1:8" s="57" customFormat="1" ht="20.100000000000001" customHeight="1" x14ac:dyDescent="0.25">
      <c r="A49" s="222"/>
      <c r="B49" s="227" t="s">
        <v>545</v>
      </c>
      <c r="C49" s="228">
        <v>3039</v>
      </c>
      <c r="D49" s="238"/>
      <c r="E49" s="239"/>
      <c r="F49" s="238"/>
      <c r="G49" s="239"/>
      <c r="H49" s="241" t="str">
        <f t="shared" si="9"/>
        <v xml:space="preserve">  </v>
      </c>
    </row>
    <row r="50" spans="1:8" s="57" customFormat="1" ht="20.100000000000001" customHeight="1" x14ac:dyDescent="0.25">
      <c r="A50" s="222"/>
      <c r="B50" s="227" t="s">
        <v>546</v>
      </c>
      <c r="C50" s="228">
        <v>3040</v>
      </c>
      <c r="D50" s="238"/>
      <c r="E50" s="239"/>
      <c r="F50" s="238"/>
      <c r="G50" s="239"/>
      <c r="H50" s="241" t="str">
        <f t="shared" si="9"/>
        <v xml:space="preserve">  </v>
      </c>
    </row>
    <row r="51" spans="1:8" s="57" customFormat="1" ht="20.100000000000001" customHeight="1" x14ac:dyDescent="0.25">
      <c r="A51" s="222"/>
      <c r="B51" s="227" t="s">
        <v>547</v>
      </c>
      <c r="C51" s="228">
        <v>3041</v>
      </c>
      <c r="D51" s="238"/>
      <c r="E51" s="239"/>
      <c r="F51" s="238"/>
      <c r="G51" s="239"/>
      <c r="H51" s="241" t="str">
        <f t="shared" si="9"/>
        <v xml:space="preserve">  </v>
      </c>
    </row>
    <row r="52" spans="1:8" s="57" customFormat="1" ht="20.100000000000001" customHeight="1" x14ac:dyDescent="0.25">
      <c r="A52" s="222"/>
      <c r="B52" s="227" t="s">
        <v>548</v>
      </c>
      <c r="C52" s="228">
        <v>3042</v>
      </c>
      <c r="D52" s="238"/>
      <c r="E52" s="239"/>
      <c r="F52" s="238"/>
      <c r="G52" s="239"/>
      <c r="H52" s="241" t="str">
        <f t="shared" si="9"/>
        <v xml:space="preserve">  </v>
      </c>
    </row>
    <row r="53" spans="1:8" s="57" customFormat="1" ht="20.100000000000001" customHeight="1" x14ac:dyDescent="0.25">
      <c r="A53" s="222"/>
      <c r="B53" s="227" t="s">
        <v>553</v>
      </c>
      <c r="C53" s="228">
        <v>3043</v>
      </c>
      <c r="D53" s="238"/>
      <c r="E53" s="239"/>
      <c r="F53" s="238"/>
      <c r="G53" s="239"/>
      <c r="H53" s="241" t="str">
        <f t="shared" si="9"/>
        <v xml:space="preserve">  </v>
      </c>
    </row>
    <row r="54" spans="1:8" s="57" customFormat="1" ht="20.100000000000001" customHeight="1" x14ac:dyDescent="0.25">
      <c r="A54" s="222"/>
      <c r="B54" s="227" t="s">
        <v>554</v>
      </c>
      <c r="C54" s="228">
        <v>3044</v>
      </c>
      <c r="D54" s="238"/>
      <c r="E54" s="239"/>
      <c r="F54" s="238"/>
      <c r="G54" s="239"/>
      <c r="H54" s="241" t="str">
        <f t="shared" si="9"/>
        <v xml:space="preserve">  </v>
      </c>
    </row>
    <row r="55" spans="1:8" s="57" customFormat="1" ht="20.100000000000001" customHeight="1" x14ac:dyDescent="0.25">
      <c r="A55" s="222"/>
      <c r="B55" s="227" t="s">
        <v>555</v>
      </c>
      <c r="C55" s="228">
        <v>3045</v>
      </c>
      <c r="D55" s="238"/>
      <c r="E55" s="239"/>
      <c r="F55" s="238"/>
      <c r="G55" s="239"/>
      <c r="H55" s="241" t="str">
        <f t="shared" si="9"/>
        <v xml:space="preserve">  </v>
      </c>
    </row>
    <row r="56" spans="1:8" s="57" customFormat="1" ht="20.100000000000001" customHeight="1" x14ac:dyDescent="0.25">
      <c r="A56" s="222"/>
      <c r="B56" s="227" t="s">
        <v>556</v>
      </c>
      <c r="C56" s="228">
        <v>3046</v>
      </c>
      <c r="D56" s="238">
        <f>+D39-D47</f>
        <v>0</v>
      </c>
      <c r="E56" s="239">
        <f>+E39-E47</f>
        <v>0</v>
      </c>
      <c r="F56" s="238">
        <f>+F39-F47</f>
        <v>0</v>
      </c>
      <c r="G56" s="239">
        <f>+G39-G47</f>
        <v>0</v>
      </c>
      <c r="H56" s="241" t="str">
        <f t="shared" si="9"/>
        <v xml:space="preserve">  </v>
      </c>
    </row>
    <row r="57" spans="1:8" s="57" customFormat="1" ht="20.100000000000001" customHeight="1" x14ac:dyDescent="0.25">
      <c r="A57" s="222"/>
      <c r="B57" s="227" t="s">
        <v>557</v>
      </c>
      <c r="C57" s="228">
        <v>3047</v>
      </c>
      <c r="D57" s="238">
        <f>+D47-D39</f>
        <v>0</v>
      </c>
      <c r="E57" s="239">
        <f>+E47-E39</f>
        <v>0</v>
      </c>
      <c r="F57" s="238">
        <f>+F47-F39</f>
        <v>0</v>
      </c>
      <c r="G57" s="239">
        <f>+G47-G39</f>
        <v>0</v>
      </c>
      <c r="H57" s="241" t="str">
        <f t="shared" si="9"/>
        <v xml:space="preserve">  </v>
      </c>
    </row>
    <row r="58" spans="1:8" s="57" customFormat="1" ht="20.100000000000001" customHeight="1" x14ac:dyDescent="0.25">
      <c r="A58" s="222"/>
      <c r="B58" s="229" t="s">
        <v>563</v>
      </c>
      <c r="C58" s="228">
        <v>3048</v>
      </c>
      <c r="D58" s="238">
        <f>+D9+D26+D39</f>
        <v>347827</v>
      </c>
      <c r="E58" s="239">
        <f>+E9+E26+E39</f>
        <v>386832</v>
      </c>
      <c r="F58" s="238">
        <f>+F9+F26+F39</f>
        <v>101497</v>
      </c>
      <c r="G58" s="239">
        <f>+G9+G26+G39</f>
        <v>71302</v>
      </c>
      <c r="H58" s="241">
        <f t="shared" si="9"/>
        <v>0.70250352227159418</v>
      </c>
    </row>
    <row r="59" spans="1:8" s="57" customFormat="1" ht="20.100000000000001" customHeight="1" x14ac:dyDescent="0.25">
      <c r="A59" s="222"/>
      <c r="B59" s="229" t="s">
        <v>564</v>
      </c>
      <c r="C59" s="228">
        <v>3049</v>
      </c>
      <c r="D59" s="238">
        <f>+D14+D32+D47</f>
        <v>359854</v>
      </c>
      <c r="E59" s="239">
        <f>+E14+E32+E47</f>
        <v>382007</v>
      </c>
      <c r="F59" s="238">
        <f>+F14+F32+F47</f>
        <v>95372</v>
      </c>
      <c r="G59" s="239">
        <f>+G14+G32+G47</f>
        <v>66089</v>
      </c>
      <c r="H59" s="241">
        <f t="shared" si="9"/>
        <v>0.69296019796166586</v>
      </c>
    </row>
    <row r="60" spans="1:8" s="57" customFormat="1" ht="20.100000000000001" customHeight="1" x14ac:dyDescent="0.25">
      <c r="A60" s="222"/>
      <c r="B60" s="225" t="s">
        <v>565</v>
      </c>
      <c r="C60" s="226">
        <v>3050</v>
      </c>
      <c r="D60" s="236"/>
      <c r="E60" s="237">
        <f>+E58-E59</f>
        <v>4825</v>
      </c>
      <c r="F60" s="236">
        <f>+F58-F59</f>
        <v>6125</v>
      </c>
      <c r="G60" s="237">
        <f>+G58-G59</f>
        <v>5213</v>
      </c>
      <c r="H60" s="431">
        <f t="shared" si="9"/>
        <v>0.85110204081632657</v>
      </c>
    </row>
    <row r="61" spans="1:8" s="57" customFormat="1" ht="20.100000000000001" customHeight="1" x14ac:dyDescent="0.25">
      <c r="A61" s="222"/>
      <c r="B61" s="225" t="s">
        <v>566</v>
      </c>
      <c r="C61" s="226">
        <v>3051</v>
      </c>
      <c r="D61" s="236">
        <f>+D59-D58</f>
        <v>12027</v>
      </c>
      <c r="E61" s="237"/>
      <c r="F61" s="236"/>
      <c r="G61" s="237"/>
      <c r="H61" s="431" t="str">
        <f t="shared" si="9"/>
        <v xml:space="preserve">  </v>
      </c>
    </row>
    <row r="62" spans="1:8" s="57" customFormat="1" ht="20.100000000000001" customHeight="1" x14ac:dyDescent="0.25">
      <c r="A62" s="222"/>
      <c r="B62" s="225" t="s">
        <v>558</v>
      </c>
      <c r="C62" s="226">
        <v>3052</v>
      </c>
      <c r="D62" s="236">
        <v>20923</v>
      </c>
      <c r="E62" s="237">
        <v>2625</v>
      </c>
      <c r="F62" s="236">
        <v>2625</v>
      </c>
      <c r="G62" s="237">
        <v>8896</v>
      </c>
      <c r="H62" s="431">
        <f t="shared" si="9"/>
        <v>3.3889523809523809</v>
      </c>
    </row>
    <row r="63" spans="1:8" s="57" customFormat="1" ht="24" customHeight="1" x14ac:dyDescent="0.25">
      <c r="A63" s="222"/>
      <c r="B63" s="229" t="s">
        <v>559</v>
      </c>
      <c r="C63" s="228">
        <v>3053</v>
      </c>
      <c r="D63" s="238"/>
      <c r="E63" s="239"/>
      <c r="F63" s="238"/>
      <c r="G63" s="239"/>
      <c r="H63" s="241" t="str">
        <f t="shared" si="9"/>
        <v xml:space="preserve">  </v>
      </c>
    </row>
    <row r="64" spans="1:8" s="57" customFormat="1" ht="24" customHeight="1" x14ac:dyDescent="0.25">
      <c r="A64" s="222"/>
      <c r="B64" s="229" t="s">
        <v>560</v>
      </c>
      <c r="C64" s="228">
        <v>3054</v>
      </c>
      <c r="D64" s="238"/>
      <c r="E64" s="239"/>
      <c r="F64" s="238"/>
      <c r="G64" s="239"/>
      <c r="H64" s="241" t="str">
        <f t="shared" si="9"/>
        <v xml:space="preserve">  </v>
      </c>
    </row>
    <row r="65" spans="2:9" s="57" customFormat="1" ht="20.100000000000001" customHeight="1" x14ac:dyDescent="0.25">
      <c r="B65" s="230" t="s">
        <v>561</v>
      </c>
      <c r="C65" s="590">
        <v>3055</v>
      </c>
      <c r="D65" s="592">
        <f>+D60-D61+D62+D63-D64</f>
        <v>8896</v>
      </c>
      <c r="E65" s="594">
        <f>+E60-E61+E62+E63-E64</f>
        <v>7450</v>
      </c>
      <c r="F65" s="592">
        <f>+F60-F61+F62+F63-F64</f>
        <v>8750</v>
      </c>
      <c r="G65" s="594">
        <f>+G60-G61+G62+G63-G64</f>
        <v>14109</v>
      </c>
      <c r="H65" s="600">
        <f>IFERROR(G65/F65,"  ")</f>
        <v>1.6124571428571428</v>
      </c>
    </row>
    <row r="66" spans="2:9" s="57" customFormat="1" ht="13.5" customHeight="1" thickBot="1" x14ac:dyDescent="0.3">
      <c r="B66" s="231" t="s">
        <v>562</v>
      </c>
      <c r="C66" s="591"/>
      <c r="D66" s="593"/>
      <c r="E66" s="595"/>
      <c r="F66" s="593"/>
      <c r="G66" s="595"/>
      <c r="H66" s="601" t="str">
        <f t="shared" si="9"/>
        <v xml:space="preserve">  </v>
      </c>
    </row>
    <row r="67" spans="2:9" x14ac:dyDescent="0.25">
      <c r="B67" s="232"/>
      <c r="H67" s="233" t="str">
        <f t="shared" ref="H67:H73" si="10">IFERROR(G67/F67,"  ")</f>
        <v xml:space="preserve">  </v>
      </c>
    </row>
    <row r="68" spans="2:9" x14ac:dyDescent="0.25">
      <c r="B68" s="188" t="s">
        <v>572</v>
      </c>
      <c r="H68" s="233" t="str">
        <f t="shared" si="10"/>
        <v xml:space="preserve">  </v>
      </c>
      <c r="I68" s="16"/>
    </row>
    <row r="69" spans="2:9" x14ac:dyDescent="0.25">
      <c r="H69" s="233" t="str">
        <f t="shared" si="10"/>
        <v xml:space="preserve">  </v>
      </c>
    </row>
    <row r="70" spans="2:9" x14ac:dyDescent="0.25">
      <c r="H70" s="233" t="str">
        <f t="shared" si="10"/>
        <v xml:space="preserve">  </v>
      </c>
    </row>
    <row r="71" spans="2:9" x14ac:dyDescent="0.25">
      <c r="H71" s="233" t="str">
        <f t="shared" si="10"/>
        <v xml:space="preserve">  </v>
      </c>
    </row>
    <row r="72" spans="2:9" x14ac:dyDescent="0.25">
      <c r="H72" s="233" t="str">
        <f t="shared" si="10"/>
        <v xml:space="preserve">  </v>
      </c>
    </row>
    <row r="73" spans="2:9" x14ac:dyDescent="0.25">
      <c r="H73" s="233" t="str">
        <f t="shared" si="10"/>
        <v xml:space="preserve">  </v>
      </c>
    </row>
    <row r="74" spans="2:9" x14ac:dyDescent="0.25">
      <c r="H74" s="233" t="str">
        <f t="shared" ref="H74:H137" si="11">IFERROR(G74/F74,"  ")</f>
        <v xml:space="preserve">  </v>
      </c>
    </row>
    <row r="75" spans="2:9" x14ac:dyDescent="0.25">
      <c r="H75" s="233" t="str">
        <f t="shared" si="11"/>
        <v xml:space="preserve">  </v>
      </c>
    </row>
    <row r="76" spans="2:9" x14ac:dyDescent="0.25">
      <c r="H76" s="233" t="str">
        <f t="shared" si="11"/>
        <v xml:space="preserve">  </v>
      </c>
    </row>
    <row r="77" spans="2:9" x14ac:dyDescent="0.25">
      <c r="H77" s="233" t="str">
        <f t="shared" si="11"/>
        <v xml:space="preserve">  </v>
      </c>
    </row>
    <row r="78" spans="2:9" x14ac:dyDescent="0.25">
      <c r="H78" s="598" t="str">
        <f t="shared" si="11"/>
        <v xml:space="preserve">  </v>
      </c>
    </row>
    <row r="79" spans="2:9" x14ac:dyDescent="0.25">
      <c r="H79" s="598" t="str">
        <f t="shared" si="11"/>
        <v xml:space="preserve">  </v>
      </c>
    </row>
    <row r="80" spans="2:9" x14ac:dyDescent="0.25">
      <c r="H80" s="233" t="str">
        <f t="shared" si="11"/>
        <v xml:space="preserve">  </v>
      </c>
    </row>
    <row r="81" spans="8:8" x14ac:dyDescent="0.25">
      <c r="H81" s="233" t="str">
        <f t="shared" si="11"/>
        <v xml:space="preserve">  </v>
      </c>
    </row>
    <row r="82" spans="8:8" x14ac:dyDescent="0.25">
      <c r="H82" s="233" t="str">
        <f t="shared" si="11"/>
        <v xml:space="preserve">  </v>
      </c>
    </row>
    <row r="83" spans="8:8" x14ac:dyDescent="0.25">
      <c r="H83" s="233" t="str">
        <f t="shared" si="11"/>
        <v xml:space="preserve">  </v>
      </c>
    </row>
    <row r="84" spans="8:8" x14ac:dyDescent="0.25">
      <c r="H84" s="233" t="str">
        <f t="shared" si="11"/>
        <v xml:space="preserve">  </v>
      </c>
    </row>
    <row r="85" spans="8:8" x14ac:dyDescent="0.25">
      <c r="H85" s="233" t="str">
        <f t="shared" si="11"/>
        <v xml:space="preserve">  </v>
      </c>
    </row>
    <row r="86" spans="8:8" x14ac:dyDescent="0.25">
      <c r="H86" s="233" t="str">
        <f t="shared" si="11"/>
        <v xml:space="preserve">  </v>
      </c>
    </row>
    <row r="87" spans="8:8" x14ac:dyDescent="0.25">
      <c r="H87" s="233" t="str">
        <f t="shared" si="11"/>
        <v xml:space="preserve">  </v>
      </c>
    </row>
    <row r="88" spans="8:8" x14ac:dyDescent="0.25">
      <c r="H88" s="233" t="str">
        <f t="shared" si="11"/>
        <v xml:space="preserve">  </v>
      </c>
    </row>
    <row r="89" spans="8:8" x14ac:dyDescent="0.25">
      <c r="H89" s="233" t="str">
        <f t="shared" si="11"/>
        <v xml:space="preserve">  </v>
      </c>
    </row>
    <row r="90" spans="8:8" x14ac:dyDescent="0.25">
      <c r="H90" s="233" t="str">
        <f t="shared" si="11"/>
        <v xml:space="preserve">  </v>
      </c>
    </row>
    <row r="91" spans="8:8" x14ac:dyDescent="0.25">
      <c r="H91" s="233" t="str">
        <f t="shared" si="11"/>
        <v xml:space="preserve">  </v>
      </c>
    </row>
    <row r="92" spans="8:8" x14ac:dyDescent="0.25">
      <c r="H92" s="233" t="str">
        <f t="shared" si="11"/>
        <v xml:space="preserve">  </v>
      </c>
    </row>
    <row r="93" spans="8:8" x14ac:dyDescent="0.25">
      <c r="H93" s="598" t="str">
        <f t="shared" si="11"/>
        <v xml:space="preserve">  </v>
      </c>
    </row>
    <row r="94" spans="8:8" x14ac:dyDescent="0.25">
      <c r="H94" s="598" t="str">
        <f t="shared" si="11"/>
        <v xml:space="preserve">  </v>
      </c>
    </row>
    <row r="95" spans="8:8" x14ac:dyDescent="0.25">
      <c r="H95" s="598" t="str">
        <f t="shared" si="11"/>
        <v xml:space="preserve">  </v>
      </c>
    </row>
    <row r="96" spans="8:8" x14ac:dyDescent="0.25">
      <c r="H96" s="598" t="str">
        <f t="shared" si="11"/>
        <v xml:space="preserve">  </v>
      </c>
    </row>
    <row r="97" spans="8:8" x14ac:dyDescent="0.25">
      <c r="H97" s="233" t="str">
        <f t="shared" si="11"/>
        <v xml:space="preserve">  </v>
      </c>
    </row>
    <row r="98" spans="8:8" x14ac:dyDescent="0.25">
      <c r="H98" s="233" t="str">
        <f t="shared" si="11"/>
        <v xml:space="preserve">  </v>
      </c>
    </row>
    <row r="99" spans="8:8" x14ac:dyDescent="0.25">
      <c r="H99" s="233" t="str">
        <f t="shared" si="11"/>
        <v xml:space="preserve">  </v>
      </c>
    </row>
    <row r="100" spans="8:8" x14ac:dyDescent="0.25">
      <c r="H100" s="598" t="str">
        <f t="shared" si="11"/>
        <v xml:space="preserve">  </v>
      </c>
    </row>
    <row r="101" spans="8:8" x14ac:dyDescent="0.25">
      <c r="H101" s="598" t="str">
        <f t="shared" si="11"/>
        <v xml:space="preserve">  </v>
      </c>
    </row>
    <row r="102" spans="8:8" x14ac:dyDescent="0.25">
      <c r="H102" s="233" t="str">
        <f t="shared" si="11"/>
        <v xml:space="preserve">  </v>
      </c>
    </row>
    <row r="103" spans="8:8" x14ac:dyDescent="0.25">
      <c r="H103" s="233" t="str">
        <f t="shared" si="11"/>
        <v xml:space="preserve">  </v>
      </c>
    </row>
    <row r="104" spans="8:8" x14ac:dyDescent="0.25">
      <c r="H104" s="233" t="str">
        <f t="shared" si="11"/>
        <v xml:space="preserve">  </v>
      </c>
    </row>
    <row r="105" spans="8:8" x14ac:dyDescent="0.25">
      <c r="H105" s="233" t="str">
        <f t="shared" si="11"/>
        <v xml:space="preserve">  </v>
      </c>
    </row>
    <row r="106" spans="8:8" x14ac:dyDescent="0.25">
      <c r="H106" s="233" t="str">
        <f t="shared" si="11"/>
        <v xml:space="preserve">  </v>
      </c>
    </row>
    <row r="107" spans="8:8" x14ac:dyDescent="0.25">
      <c r="H107" s="233" t="str">
        <f t="shared" si="11"/>
        <v xml:space="preserve">  </v>
      </c>
    </row>
    <row r="108" spans="8:8" x14ac:dyDescent="0.25">
      <c r="H108" s="233" t="str">
        <f t="shared" si="11"/>
        <v xml:space="preserve">  </v>
      </c>
    </row>
    <row r="109" spans="8:8" x14ac:dyDescent="0.25">
      <c r="H109" s="233" t="str">
        <f t="shared" si="11"/>
        <v xml:space="preserve">  </v>
      </c>
    </row>
    <row r="110" spans="8:8" x14ac:dyDescent="0.25">
      <c r="H110" s="233" t="str">
        <f t="shared" si="11"/>
        <v xml:space="preserve">  </v>
      </c>
    </row>
    <row r="111" spans="8:8" x14ac:dyDescent="0.25">
      <c r="H111" s="233" t="str">
        <f t="shared" si="11"/>
        <v xml:space="preserve">  </v>
      </c>
    </row>
    <row r="112" spans="8:8" x14ac:dyDescent="0.25">
      <c r="H112" s="598" t="str">
        <f t="shared" si="11"/>
        <v xml:space="preserve">  </v>
      </c>
    </row>
    <row r="113" spans="8:8" x14ac:dyDescent="0.25">
      <c r="H113" s="598" t="str">
        <f t="shared" si="11"/>
        <v xml:space="preserve">  </v>
      </c>
    </row>
    <row r="114" spans="8:8" x14ac:dyDescent="0.25">
      <c r="H114" s="233" t="str">
        <f t="shared" si="11"/>
        <v xml:space="preserve">  </v>
      </c>
    </row>
    <row r="115" spans="8:8" x14ac:dyDescent="0.25">
      <c r="H115" s="598" t="str">
        <f t="shared" si="11"/>
        <v xml:space="preserve">  </v>
      </c>
    </row>
    <row r="116" spans="8:8" x14ac:dyDescent="0.25">
      <c r="H116" s="598" t="str">
        <f t="shared" si="11"/>
        <v xml:space="preserve">  </v>
      </c>
    </row>
    <row r="117" spans="8:8" x14ac:dyDescent="0.25">
      <c r="H117" s="233" t="str">
        <f t="shared" si="11"/>
        <v xml:space="preserve">  </v>
      </c>
    </row>
    <row r="118" spans="8:8" x14ac:dyDescent="0.25">
      <c r="H118" s="233" t="str">
        <f t="shared" si="11"/>
        <v xml:space="preserve">  </v>
      </c>
    </row>
    <row r="119" spans="8:8" x14ac:dyDescent="0.25">
      <c r="H119" s="233" t="str">
        <f t="shared" si="11"/>
        <v xml:space="preserve">  </v>
      </c>
    </row>
    <row r="120" spans="8:8" x14ac:dyDescent="0.25">
      <c r="H120" s="233" t="str">
        <f t="shared" si="11"/>
        <v xml:space="preserve">  </v>
      </c>
    </row>
    <row r="121" spans="8:8" x14ac:dyDescent="0.25">
      <c r="H121" s="233" t="str">
        <f t="shared" si="11"/>
        <v xml:space="preserve">  </v>
      </c>
    </row>
    <row r="122" spans="8:8" x14ac:dyDescent="0.25">
      <c r="H122" s="233" t="str">
        <f t="shared" si="11"/>
        <v xml:space="preserve">  </v>
      </c>
    </row>
    <row r="123" spans="8:8" x14ac:dyDescent="0.25">
      <c r="H123" s="233" t="str">
        <f t="shared" si="11"/>
        <v xml:space="preserve">  </v>
      </c>
    </row>
    <row r="124" spans="8:8" x14ac:dyDescent="0.25">
      <c r="H124" s="233" t="str">
        <f t="shared" si="11"/>
        <v xml:space="preserve">  </v>
      </c>
    </row>
    <row r="125" spans="8:8" x14ac:dyDescent="0.25">
      <c r="H125" s="598" t="str">
        <f t="shared" si="11"/>
        <v xml:space="preserve">  </v>
      </c>
    </row>
    <row r="126" spans="8:8" x14ac:dyDescent="0.25">
      <c r="H126" s="598" t="str">
        <f t="shared" si="11"/>
        <v xml:space="preserve">  </v>
      </c>
    </row>
    <row r="127" spans="8:8" x14ac:dyDescent="0.25">
      <c r="H127" s="233" t="str">
        <f t="shared" si="11"/>
        <v xml:space="preserve">  </v>
      </c>
    </row>
    <row r="128" spans="8:8" x14ac:dyDescent="0.25">
      <c r="H128" s="233" t="str">
        <f t="shared" si="11"/>
        <v xml:space="preserve">  </v>
      </c>
    </row>
    <row r="129" spans="8:8" x14ac:dyDescent="0.25">
      <c r="H129" s="233" t="str">
        <f t="shared" si="11"/>
        <v xml:space="preserve">  </v>
      </c>
    </row>
    <row r="130" spans="8:8" x14ac:dyDescent="0.25">
      <c r="H130" s="233" t="str">
        <f t="shared" si="11"/>
        <v xml:space="preserve">  </v>
      </c>
    </row>
    <row r="131" spans="8:8" x14ac:dyDescent="0.25">
      <c r="H131" s="233" t="str">
        <f t="shared" si="11"/>
        <v xml:space="preserve">  </v>
      </c>
    </row>
    <row r="132" spans="8:8" x14ac:dyDescent="0.25">
      <c r="H132" s="233" t="str">
        <f t="shared" si="11"/>
        <v xml:space="preserve">  </v>
      </c>
    </row>
    <row r="133" spans="8:8" x14ac:dyDescent="0.25">
      <c r="H133" s="599" t="str">
        <f t="shared" si="11"/>
        <v xml:space="preserve">  </v>
      </c>
    </row>
    <row r="134" spans="8:8" x14ac:dyDescent="0.25">
      <c r="H134" s="599" t="str">
        <f t="shared" si="11"/>
        <v xml:space="preserve">  </v>
      </c>
    </row>
    <row r="135" spans="8:8" x14ac:dyDescent="0.25">
      <c r="H135" s="233" t="str">
        <f t="shared" si="11"/>
        <v xml:space="preserve">  </v>
      </c>
    </row>
    <row r="136" spans="8:8" x14ac:dyDescent="0.25">
      <c r="H136" s="233" t="str">
        <f t="shared" si="11"/>
        <v xml:space="preserve">  </v>
      </c>
    </row>
    <row r="137" spans="8:8" x14ac:dyDescent="0.25">
      <c r="H137" s="233" t="str">
        <f t="shared" si="11"/>
        <v xml:space="preserve">  </v>
      </c>
    </row>
    <row r="138" spans="8:8" x14ac:dyDescent="0.25">
      <c r="H138" s="233" t="str">
        <f t="shared" ref="H138:H144" si="12">IFERROR(G138/F138,"  ")</f>
        <v xml:space="preserve">  </v>
      </c>
    </row>
    <row r="139" spans="8:8" x14ac:dyDescent="0.25">
      <c r="H139" s="233" t="str">
        <f t="shared" si="12"/>
        <v xml:space="preserve">  </v>
      </c>
    </row>
    <row r="140" spans="8:8" x14ac:dyDescent="0.25">
      <c r="H140" s="598" t="str">
        <f t="shared" si="12"/>
        <v xml:space="preserve">  </v>
      </c>
    </row>
    <row r="141" spans="8:8" x14ac:dyDescent="0.25">
      <c r="H141" s="598" t="str">
        <f t="shared" si="12"/>
        <v xml:space="preserve">  </v>
      </c>
    </row>
    <row r="142" spans="8:8" x14ac:dyDescent="0.25">
      <c r="H142" s="598" t="str">
        <f t="shared" si="12"/>
        <v xml:space="preserve">  </v>
      </c>
    </row>
    <row r="143" spans="8:8" x14ac:dyDescent="0.25">
      <c r="H143" s="598" t="str">
        <f t="shared" si="12"/>
        <v xml:space="preserve">  </v>
      </c>
    </row>
    <row r="144" spans="8:8" x14ac:dyDescent="0.25">
      <c r="H144" s="233" t="str">
        <f t="shared" si="12"/>
        <v xml:space="preserve">  </v>
      </c>
    </row>
    <row r="145" spans="8:8" x14ac:dyDescent="0.25">
      <c r="H145" s="190"/>
    </row>
    <row r="146" spans="8:8" x14ac:dyDescent="0.25">
      <c r="H146" s="190"/>
    </row>
    <row r="147" spans="8:8" x14ac:dyDescent="0.25">
      <c r="H147" s="190"/>
    </row>
    <row r="148" spans="8:8" x14ac:dyDescent="0.25">
      <c r="H148" s="190"/>
    </row>
    <row r="149" spans="8:8" x14ac:dyDescent="0.25">
      <c r="H149" s="190"/>
    </row>
    <row r="150" spans="8:8" x14ac:dyDescent="0.25">
      <c r="H150" s="190"/>
    </row>
    <row r="151" spans="8:8" x14ac:dyDescent="0.25">
      <c r="H151" s="190"/>
    </row>
    <row r="152" spans="8:8" x14ac:dyDescent="0.25">
      <c r="H152" s="190"/>
    </row>
    <row r="153" spans="8:8" x14ac:dyDescent="0.25">
      <c r="H153" s="190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1:X98"/>
  <sheetViews>
    <sheetView showGridLines="0" topLeftCell="B1" zoomScale="75" zoomScaleNormal="75" workbookViewId="0">
      <selection activeCell="M12" sqref="M12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75" t="s">
        <v>210</v>
      </c>
    </row>
    <row r="2" spans="2:24" ht="20.25" x14ac:dyDescent="0.3">
      <c r="B2" s="602" t="s">
        <v>37</v>
      </c>
      <c r="C2" s="602"/>
      <c r="D2" s="602"/>
      <c r="E2" s="602"/>
      <c r="F2" s="602"/>
      <c r="G2" s="602"/>
      <c r="H2" s="602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603" t="s">
        <v>4</v>
      </c>
      <c r="C4" s="605" t="s">
        <v>6</v>
      </c>
      <c r="D4" s="607" t="s">
        <v>716</v>
      </c>
      <c r="E4" s="609" t="s">
        <v>792</v>
      </c>
      <c r="F4" s="611" t="s">
        <v>787</v>
      </c>
      <c r="G4" s="612"/>
      <c r="H4" s="613" t="s">
        <v>793</v>
      </c>
      <c r="I4" s="615"/>
      <c r="J4" s="616"/>
      <c r="K4" s="615"/>
      <c r="L4" s="616"/>
      <c r="M4" s="615"/>
      <c r="N4" s="616"/>
      <c r="O4" s="615"/>
      <c r="P4" s="616"/>
      <c r="Q4" s="615"/>
      <c r="R4" s="616"/>
      <c r="S4" s="616"/>
      <c r="T4" s="616"/>
      <c r="U4" s="3"/>
      <c r="V4" s="3"/>
      <c r="W4" s="3"/>
      <c r="X4" s="3"/>
    </row>
    <row r="5" spans="2:24" ht="30.75" customHeight="1" thickBot="1" x14ac:dyDescent="0.3">
      <c r="B5" s="604"/>
      <c r="C5" s="606"/>
      <c r="D5" s="608"/>
      <c r="E5" s="610"/>
      <c r="F5" s="319" t="s">
        <v>0</v>
      </c>
      <c r="G5" s="244" t="s">
        <v>46</v>
      </c>
      <c r="H5" s="614"/>
      <c r="I5" s="615"/>
      <c r="J5" s="615"/>
      <c r="K5" s="615"/>
      <c r="L5" s="615"/>
      <c r="M5" s="615"/>
      <c r="N5" s="615"/>
      <c r="O5" s="615"/>
      <c r="P5" s="616"/>
      <c r="Q5" s="615"/>
      <c r="R5" s="616"/>
      <c r="S5" s="616"/>
      <c r="T5" s="616"/>
      <c r="U5" s="3"/>
      <c r="V5" s="3"/>
      <c r="W5" s="3"/>
      <c r="X5" s="3"/>
    </row>
    <row r="6" spans="2:24" s="35" customFormat="1" ht="35.25" customHeight="1" x14ac:dyDescent="0.3">
      <c r="B6" s="149" t="s">
        <v>53</v>
      </c>
      <c r="C6" s="72" t="s">
        <v>81</v>
      </c>
      <c r="D6" s="91">
        <v>127971456</v>
      </c>
      <c r="E6" s="320">
        <v>148306404</v>
      </c>
      <c r="F6" s="316">
        <v>37076601</v>
      </c>
      <c r="G6" s="320">
        <v>36548385</v>
      </c>
      <c r="H6" s="325">
        <f t="shared" ref="H6:H38" si="0">IFERROR(G6/F6,"  ")</f>
        <v>0.98575338661707423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46" t="s">
        <v>54</v>
      </c>
      <c r="C7" s="40" t="s">
        <v>119</v>
      </c>
      <c r="D7" s="90">
        <v>175852534</v>
      </c>
      <c r="E7" s="321">
        <v>204879000</v>
      </c>
      <c r="F7" s="317">
        <v>51219750</v>
      </c>
      <c r="G7" s="321">
        <v>50334110</v>
      </c>
      <c r="H7" s="326">
        <f t="shared" si="0"/>
        <v>0.98270901361291296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46" t="s">
        <v>55</v>
      </c>
      <c r="C8" s="40" t="s">
        <v>120</v>
      </c>
      <c r="D8" s="90">
        <v>205130956</v>
      </c>
      <c r="E8" s="321">
        <v>237965664</v>
      </c>
      <c r="F8" s="317">
        <v>59491416</v>
      </c>
      <c r="G8" s="321">
        <v>58463067</v>
      </c>
      <c r="H8" s="326">
        <f t="shared" si="0"/>
        <v>0.98271432974464756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46" t="s">
        <v>56</v>
      </c>
      <c r="C9" s="40" t="s">
        <v>567</v>
      </c>
      <c r="D9" s="90">
        <v>226</v>
      </c>
      <c r="E9" s="321">
        <v>226</v>
      </c>
      <c r="F9" s="317">
        <v>226</v>
      </c>
      <c r="G9" s="321">
        <v>219</v>
      </c>
      <c r="H9" s="326">
        <f t="shared" si="0"/>
        <v>0.96902654867256632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46" t="s">
        <v>124</v>
      </c>
      <c r="C10" s="147" t="s">
        <v>121</v>
      </c>
      <c r="D10" s="90">
        <v>198</v>
      </c>
      <c r="E10" s="321">
        <v>198</v>
      </c>
      <c r="F10" s="317">
        <v>198</v>
      </c>
      <c r="G10" s="321">
        <v>196</v>
      </c>
      <c r="H10" s="326">
        <f t="shared" si="0"/>
        <v>0.98989898989898994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46" t="s">
        <v>123</v>
      </c>
      <c r="C11" s="147" t="s">
        <v>122</v>
      </c>
      <c r="D11" s="90">
        <v>28</v>
      </c>
      <c r="E11" s="321">
        <v>28</v>
      </c>
      <c r="F11" s="317">
        <v>28</v>
      </c>
      <c r="G11" s="321">
        <v>23</v>
      </c>
      <c r="H11" s="326">
        <f t="shared" si="0"/>
        <v>0.8214285714285714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46" t="s">
        <v>97</v>
      </c>
      <c r="C12" s="148" t="s">
        <v>7</v>
      </c>
      <c r="D12" s="90"/>
      <c r="E12" s="321"/>
      <c r="F12" s="317"/>
      <c r="G12" s="321"/>
      <c r="H12" s="326" t="str">
        <f t="shared" si="0"/>
        <v xml:space="preserve">  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46" t="s">
        <v>98</v>
      </c>
      <c r="C13" s="148" t="s">
        <v>71</v>
      </c>
      <c r="D13" s="315"/>
      <c r="E13" s="322"/>
      <c r="F13" s="317"/>
      <c r="G13" s="321"/>
      <c r="H13" s="326" t="str">
        <f t="shared" si="0"/>
        <v xml:space="preserve">  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46" t="s">
        <v>99</v>
      </c>
      <c r="C14" s="148" t="s">
        <v>8</v>
      </c>
      <c r="D14" s="315"/>
      <c r="E14" s="322"/>
      <c r="F14" s="317"/>
      <c r="G14" s="321"/>
      <c r="H14" s="326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46" t="s">
        <v>100</v>
      </c>
      <c r="C15" s="148" t="s">
        <v>72</v>
      </c>
      <c r="D15" s="315"/>
      <c r="E15" s="322"/>
      <c r="F15" s="317"/>
      <c r="G15" s="321"/>
      <c r="H15" s="326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46" t="s">
        <v>101</v>
      </c>
      <c r="C16" s="40" t="s">
        <v>9</v>
      </c>
      <c r="D16" s="315"/>
      <c r="E16" s="322"/>
      <c r="F16" s="317"/>
      <c r="G16" s="321"/>
      <c r="H16" s="326" t="str">
        <f t="shared" si="0"/>
        <v xml:space="preserve">  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46" t="s">
        <v>102</v>
      </c>
      <c r="C17" s="40" t="s">
        <v>73</v>
      </c>
      <c r="D17" s="313"/>
      <c r="E17" s="323"/>
      <c r="F17" s="317"/>
      <c r="G17" s="321"/>
      <c r="H17" s="326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46" t="s">
        <v>103</v>
      </c>
      <c r="C18" s="40" t="s">
        <v>10</v>
      </c>
      <c r="D18" s="313"/>
      <c r="E18" s="323"/>
      <c r="F18" s="317"/>
      <c r="G18" s="321"/>
      <c r="H18" s="326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46" t="s">
        <v>104</v>
      </c>
      <c r="C19" s="148" t="s">
        <v>74</v>
      </c>
      <c r="D19" s="313"/>
      <c r="E19" s="323"/>
      <c r="F19" s="317"/>
      <c r="G19" s="321"/>
      <c r="H19" s="326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46" t="s">
        <v>105</v>
      </c>
      <c r="C20" s="40" t="s">
        <v>83</v>
      </c>
      <c r="D20" s="313"/>
      <c r="E20" s="323"/>
      <c r="F20" s="317"/>
      <c r="G20" s="321"/>
      <c r="H20" s="326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46" t="s">
        <v>63</v>
      </c>
      <c r="C21" s="40" t="s">
        <v>82</v>
      </c>
      <c r="D21" s="313"/>
      <c r="E21" s="323"/>
      <c r="F21" s="317"/>
      <c r="G21" s="321"/>
      <c r="H21" s="326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46" t="s">
        <v>106</v>
      </c>
      <c r="C22" s="40" t="s">
        <v>75</v>
      </c>
      <c r="D22" s="313">
        <v>339624</v>
      </c>
      <c r="E22" s="323">
        <v>339624</v>
      </c>
      <c r="F22" s="317">
        <v>84906</v>
      </c>
      <c r="G22" s="321">
        <v>84378</v>
      </c>
      <c r="H22" s="326">
        <f t="shared" si="0"/>
        <v>0.99378135820790048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46" t="s">
        <v>107</v>
      </c>
      <c r="C23" s="40" t="s">
        <v>76</v>
      </c>
      <c r="D23" s="313">
        <v>3</v>
      </c>
      <c r="E23" s="323">
        <v>3</v>
      </c>
      <c r="F23" s="317">
        <v>3</v>
      </c>
      <c r="G23" s="321">
        <v>3</v>
      </c>
      <c r="H23" s="326">
        <f t="shared" si="0"/>
        <v>1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46" t="s">
        <v>108</v>
      </c>
      <c r="C24" s="40" t="s">
        <v>77</v>
      </c>
      <c r="D24" s="313"/>
      <c r="E24" s="323"/>
      <c r="F24" s="317"/>
      <c r="G24" s="321"/>
      <c r="H24" s="326" t="str">
        <f t="shared" si="0"/>
        <v xml:space="preserve">  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46" t="s">
        <v>109</v>
      </c>
      <c r="C25" s="40" t="s">
        <v>78</v>
      </c>
      <c r="D25" s="313"/>
      <c r="E25" s="323"/>
      <c r="F25" s="317"/>
      <c r="G25" s="321"/>
      <c r="H25" s="326" t="str">
        <f t="shared" si="0"/>
        <v xml:space="preserve">  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46" t="s">
        <v>110</v>
      </c>
      <c r="C26" s="40" t="s">
        <v>11</v>
      </c>
      <c r="D26" s="313">
        <v>8063854</v>
      </c>
      <c r="E26" s="323">
        <v>8259800</v>
      </c>
      <c r="F26" s="317">
        <v>2006600</v>
      </c>
      <c r="G26" s="321">
        <v>1886657</v>
      </c>
      <c r="H26" s="326">
        <f t="shared" si="0"/>
        <v>0.94022575500847205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46" t="s">
        <v>111</v>
      </c>
      <c r="C27" s="40" t="s">
        <v>79</v>
      </c>
      <c r="D27" s="313">
        <v>142000</v>
      </c>
      <c r="E27" s="323">
        <v>379664</v>
      </c>
      <c r="F27" s="317">
        <v>75000</v>
      </c>
      <c r="G27" s="321">
        <v>10052</v>
      </c>
      <c r="H27" s="326">
        <f t="shared" si="0"/>
        <v>0.13402666666666666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46" t="s">
        <v>112</v>
      </c>
      <c r="C28" s="148" t="s">
        <v>80</v>
      </c>
      <c r="D28" s="313">
        <v>30050</v>
      </c>
      <c r="E28" s="323">
        <v>85186</v>
      </c>
      <c r="F28" s="317">
        <v>17000</v>
      </c>
      <c r="G28" s="321">
        <v>440</v>
      </c>
      <c r="H28" s="326">
        <f t="shared" si="0"/>
        <v>2.5882352941176471E-2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46" t="s">
        <v>113</v>
      </c>
      <c r="C29" s="40" t="s">
        <v>12</v>
      </c>
      <c r="D29" s="313">
        <v>1145828</v>
      </c>
      <c r="E29" s="323">
        <v>1806155</v>
      </c>
      <c r="F29" s="317">
        <v>607620</v>
      </c>
      <c r="G29" s="321">
        <v>960453</v>
      </c>
      <c r="H29" s="326">
        <f t="shared" si="0"/>
        <v>1.5806803594351733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46" t="s">
        <v>114</v>
      </c>
      <c r="C30" s="40" t="s">
        <v>47</v>
      </c>
      <c r="D30" s="313">
        <v>4</v>
      </c>
      <c r="E30" s="323">
        <v>6</v>
      </c>
      <c r="F30" s="317">
        <v>2</v>
      </c>
      <c r="G30" s="321">
        <v>3</v>
      </c>
      <c r="H30" s="326">
        <f t="shared" si="0"/>
        <v>1.5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46" t="s">
        <v>64</v>
      </c>
      <c r="C31" s="40" t="s">
        <v>13</v>
      </c>
      <c r="D31" s="313">
        <v>1461873</v>
      </c>
      <c r="E31" s="323">
        <v>1601284</v>
      </c>
      <c r="F31" s="317">
        <v>353280</v>
      </c>
      <c r="G31" s="321">
        <v>352190</v>
      </c>
      <c r="H31" s="326">
        <f t="shared" si="0"/>
        <v>0.99691462862318836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46" t="s">
        <v>115</v>
      </c>
      <c r="C32" s="40" t="s">
        <v>47</v>
      </c>
      <c r="D32" s="313">
        <v>20</v>
      </c>
      <c r="E32" s="323">
        <v>22</v>
      </c>
      <c r="F32" s="317">
        <v>6</v>
      </c>
      <c r="G32" s="321">
        <v>6</v>
      </c>
      <c r="H32" s="326">
        <f t="shared" si="0"/>
        <v>1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46" t="s">
        <v>116</v>
      </c>
      <c r="C33" s="40" t="s">
        <v>14</v>
      </c>
      <c r="D33" s="313"/>
      <c r="E33" s="323"/>
      <c r="F33" s="317"/>
      <c r="G33" s="321"/>
      <c r="H33" s="326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46" t="s">
        <v>117</v>
      </c>
      <c r="C34" s="40" t="s">
        <v>15</v>
      </c>
      <c r="D34" s="313">
        <v>420000</v>
      </c>
      <c r="E34" s="323">
        <v>450000</v>
      </c>
      <c r="F34" s="317">
        <v>100000</v>
      </c>
      <c r="G34" s="321">
        <v>217977</v>
      </c>
      <c r="H34" s="326">
        <f t="shared" si="0"/>
        <v>2.17977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46" t="s">
        <v>118</v>
      </c>
      <c r="C35" s="40" t="s">
        <v>718</v>
      </c>
      <c r="D35" s="313">
        <v>5022222</v>
      </c>
      <c r="E35" s="323"/>
      <c r="F35" s="317"/>
      <c r="G35" s="321"/>
      <c r="H35" s="326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46" t="s">
        <v>65</v>
      </c>
      <c r="C36" s="40" t="s">
        <v>16</v>
      </c>
      <c r="D36" s="313"/>
      <c r="E36" s="323"/>
      <c r="F36" s="317"/>
      <c r="G36" s="321"/>
      <c r="H36" s="326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x14ac:dyDescent="0.3">
      <c r="B37" s="146" t="s">
        <v>266</v>
      </c>
      <c r="C37" s="40" t="s">
        <v>17</v>
      </c>
      <c r="D37" s="313">
        <v>1327804</v>
      </c>
      <c r="E37" s="323">
        <v>1489278</v>
      </c>
      <c r="F37" s="317">
        <v>1489278</v>
      </c>
      <c r="G37" s="321">
        <v>1214623</v>
      </c>
      <c r="H37" s="326">
        <f t="shared" si="0"/>
        <v>0.81557842122155833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35.25" customHeight="1" thickBot="1" x14ac:dyDescent="0.35">
      <c r="B38" s="146" t="s">
        <v>717</v>
      </c>
      <c r="C38" s="145" t="s">
        <v>265</v>
      </c>
      <c r="D38" s="314"/>
      <c r="E38" s="324"/>
      <c r="F38" s="318"/>
      <c r="G38" s="328"/>
      <c r="H38" s="327" t="str">
        <f t="shared" si="0"/>
        <v xml:space="preserve">  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9.75" customHeight="1" x14ac:dyDescent="0.3">
      <c r="B39" s="38"/>
      <c r="C39" s="112"/>
      <c r="D39" s="42"/>
      <c r="E39" s="112"/>
      <c r="F39" s="38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3" t="s">
        <v>572</v>
      </c>
      <c r="D40" s="243"/>
      <c r="E40" s="129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129" t="s">
        <v>568</v>
      </c>
      <c r="D41" s="243"/>
      <c r="E41" s="129"/>
      <c r="F41" s="61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s="35" customFormat="1" ht="20.100000000000001" customHeight="1" x14ac:dyDescent="0.3">
      <c r="B42" s="38"/>
      <c r="C42" s="617" t="s">
        <v>679</v>
      </c>
      <c r="D42" s="617"/>
      <c r="E42" s="617"/>
      <c r="F42" s="617"/>
      <c r="G42" s="38"/>
      <c r="H42" s="38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2:24" x14ac:dyDescent="0.25">
      <c r="B43" s="113"/>
      <c r="C43" s="5"/>
      <c r="D43" s="31"/>
      <c r="E43" s="5"/>
      <c r="F43" s="113"/>
      <c r="G43" s="113"/>
      <c r="H43" s="1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x14ac:dyDescent="0.25">
      <c r="B44" s="618"/>
      <c r="C44" s="618"/>
      <c r="D44" s="13"/>
      <c r="E44" s="619"/>
      <c r="F44" s="619"/>
      <c r="G44" s="619"/>
      <c r="H44" s="619"/>
      <c r="I44" s="11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ht="24" customHeight="1" x14ac:dyDescent="0.25">
      <c r="B45" s="13"/>
      <c r="C45" s="13"/>
      <c r="D45" s="111"/>
      <c r="F45" s="13"/>
      <c r="G45" s="13"/>
      <c r="H45" s="13"/>
      <c r="I45" s="1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13"/>
      <c r="C46" s="5"/>
      <c r="D46" s="31"/>
      <c r="E46" s="5"/>
      <c r="F46" s="113"/>
      <c r="G46" s="113"/>
      <c r="H46" s="11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13"/>
      <c r="C47" s="3"/>
      <c r="D47" s="32"/>
      <c r="E47" s="3"/>
      <c r="F47" s="113"/>
      <c r="G47" s="113"/>
      <c r="H47" s="11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13"/>
      <c r="C48" s="3"/>
      <c r="D48" s="32"/>
      <c r="E48" s="3"/>
      <c r="F48" s="113"/>
      <c r="G48" s="113"/>
      <c r="H48" s="11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13"/>
      <c r="C49" s="3"/>
      <c r="D49" s="32"/>
      <c r="E49" s="3"/>
      <c r="F49" s="113"/>
      <c r="G49" s="113"/>
      <c r="H49" s="11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13"/>
      <c r="C50" s="6"/>
      <c r="D50" s="33"/>
      <c r="E50" s="6"/>
      <c r="F50" s="113"/>
      <c r="G50" s="113"/>
      <c r="H50" s="11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13"/>
      <c r="C51" s="6"/>
      <c r="D51" s="33"/>
      <c r="E51" s="6"/>
      <c r="F51" s="113"/>
      <c r="G51" s="113"/>
      <c r="H51" s="11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13"/>
      <c r="C52" s="6"/>
      <c r="D52" s="33"/>
      <c r="E52" s="6"/>
      <c r="F52" s="113"/>
      <c r="G52" s="113"/>
      <c r="H52" s="11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x14ac:dyDescent="0.25">
      <c r="B53" s="113"/>
      <c r="C53" s="6"/>
      <c r="D53" s="33"/>
      <c r="E53" s="6"/>
      <c r="F53" s="113"/>
      <c r="G53" s="113"/>
      <c r="H53" s="11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13"/>
      <c r="C54" s="6"/>
      <c r="D54" s="33"/>
      <c r="E54" s="6"/>
      <c r="F54" s="113"/>
      <c r="G54" s="113"/>
      <c r="H54" s="11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13"/>
      <c r="C55" s="6"/>
      <c r="D55" s="33"/>
      <c r="E55" s="6"/>
      <c r="F55" s="113"/>
      <c r="G55" s="113"/>
      <c r="H55" s="11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13"/>
      <c r="C56" s="3"/>
      <c r="D56" s="32"/>
      <c r="E56" s="3"/>
      <c r="F56" s="113"/>
      <c r="G56" s="113"/>
      <c r="H56" s="11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13"/>
      <c r="C57" s="3"/>
      <c r="D57" s="32"/>
      <c r="E57" s="3"/>
      <c r="F57" s="113"/>
      <c r="G57" s="113"/>
      <c r="H57" s="11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13"/>
      <c r="C58" s="3"/>
      <c r="D58" s="32"/>
      <c r="E58" s="3"/>
      <c r="F58" s="113"/>
      <c r="G58" s="113"/>
      <c r="H58" s="11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13"/>
      <c r="C59" s="6"/>
      <c r="D59" s="33"/>
      <c r="E59" s="6"/>
      <c r="F59" s="113"/>
      <c r="G59" s="113"/>
      <c r="H59" s="11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13"/>
      <c r="C60" s="6"/>
      <c r="D60" s="33"/>
      <c r="E60" s="6"/>
      <c r="F60" s="113"/>
      <c r="G60" s="113"/>
      <c r="H60" s="11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13"/>
      <c r="C61" s="6"/>
      <c r="D61" s="33"/>
      <c r="E61" s="6"/>
      <c r="F61" s="113"/>
      <c r="G61" s="113"/>
      <c r="H61" s="11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113"/>
      <c r="C62" s="6"/>
      <c r="D62" s="33"/>
      <c r="E62" s="6"/>
      <c r="F62" s="113"/>
      <c r="G62" s="113"/>
      <c r="H62" s="11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2:16" x14ac:dyDescent="0.25">
      <c r="B98" s="3"/>
      <c r="C98" s="3"/>
      <c r="D98" s="3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</sheetData>
  <mergeCells count="22">
    <mergeCell ref="C42:F42"/>
    <mergeCell ref="B44:C44"/>
    <mergeCell ref="E44:H44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honeticPr fontId="41" type="noConversion"/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B2:Y31"/>
  <sheetViews>
    <sheetView showGridLines="0" zoomScale="75" zoomScaleNormal="75" zoomScaleSheetLayoutView="86" workbookViewId="0">
      <selection activeCell="O14" sqref="O14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7" width="12.7109375" style="2" customWidth="1"/>
    <col min="8" max="8" width="12.7109375" style="7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75" t="s">
        <v>209</v>
      </c>
    </row>
    <row r="4" spans="2:24" ht="18.75" x14ac:dyDescent="0.3">
      <c r="B4" s="645" t="s">
        <v>38</v>
      </c>
      <c r="C4" s="645"/>
      <c r="D4" s="645"/>
      <c r="E4" s="645"/>
      <c r="F4" s="645"/>
      <c r="G4" s="645"/>
      <c r="H4" s="645"/>
      <c r="I4" s="645"/>
      <c r="J4" s="645"/>
      <c r="K4" s="645"/>
      <c r="L4" s="645"/>
      <c r="M4" s="28"/>
      <c r="N4" s="28"/>
      <c r="O4" s="28"/>
    </row>
    <row r="5" spans="2:24" ht="16.5" customHeight="1" thickBot="1" x14ac:dyDescent="0.35">
      <c r="C5" s="156"/>
      <c r="D5" s="156"/>
      <c r="E5" s="156"/>
      <c r="F5" s="156"/>
      <c r="G5" s="156"/>
      <c r="H5" s="470"/>
      <c r="I5" s="156"/>
      <c r="J5" s="156"/>
      <c r="K5" s="156"/>
      <c r="L5" s="156"/>
      <c r="M5" s="156"/>
      <c r="N5" s="11"/>
    </row>
    <row r="6" spans="2:24" ht="25.5" customHeight="1" x14ac:dyDescent="0.25">
      <c r="B6" s="646" t="s">
        <v>4</v>
      </c>
      <c r="C6" s="646" t="s">
        <v>125</v>
      </c>
      <c r="D6" s="634" t="s">
        <v>262</v>
      </c>
      <c r="E6" s="635"/>
      <c r="F6" s="636"/>
      <c r="G6" s="634" t="s">
        <v>263</v>
      </c>
      <c r="H6" s="635"/>
      <c r="I6" s="636"/>
      <c r="J6" s="635" t="s">
        <v>213</v>
      </c>
      <c r="K6" s="635"/>
      <c r="L6" s="636"/>
      <c r="M6" s="27"/>
      <c r="N6" s="27"/>
      <c r="O6" s="615"/>
      <c r="P6" s="616"/>
      <c r="Q6" s="615"/>
      <c r="R6" s="616"/>
      <c r="S6" s="615"/>
      <c r="T6" s="616"/>
      <c r="U6" s="615"/>
      <c r="V6" s="616"/>
      <c r="W6" s="616"/>
      <c r="X6" s="616"/>
    </row>
    <row r="7" spans="2:24" ht="36.75" customHeight="1" thickBot="1" x14ac:dyDescent="0.3">
      <c r="B7" s="647"/>
      <c r="C7" s="647"/>
      <c r="D7" s="637"/>
      <c r="E7" s="638"/>
      <c r="F7" s="639"/>
      <c r="G7" s="637"/>
      <c r="H7" s="638"/>
      <c r="I7" s="639"/>
      <c r="J7" s="638"/>
      <c r="K7" s="638"/>
      <c r="L7" s="639"/>
      <c r="M7" s="26"/>
      <c r="N7" s="27"/>
      <c r="O7" s="615"/>
      <c r="P7" s="615"/>
      <c r="Q7" s="615"/>
      <c r="R7" s="615"/>
      <c r="S7" s="615"/>
      <c r="T7" s="616"/>
      <c r="U7" s="615"/>
      <c r="V7" s="616"/>
      <c r="W7" s="616"/>
      <c r="X7" s="616"/>
    </row>
    <row r="8" spans="2:24" s="35" customFormat="1" ht="36.75" customHeight="1" x14ac:dyDescent="0.3">
      <c r="B8" s="158"/>
      <c r="C8" s="250" t="s">
        <v>782</v>
      </c>
      <c r="D8" s="624">
        <v>198</v>
      </c>
      <c r="E8" s="625"/>
      <c r="F8" s="626"/>
      <c r="G8" s="624">
        <v>28</v>
      </c>
      <c r="H8" s="625"/>
      <c r="I8" s="626"/>
      <c r="J8" s="624"/>
      <c r="K8" s="625"/>
      <c r="L8" s="626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59"/>
      <c r="C9" s="251" t="s">
        <v>18</v>
      </c>
      <c r="D9" s="627">
        <v>4</v>
      </c>
      <c r="E9" s="628"/>
      <c r="F9" s="629"/>
      <c r="G9" s="644">
        <v>8</v>
      </c>
      <c r="H9" s="628"/>
      <c r="I9" s="629"/>
      <c r="J9" s="640"/>
      <c r="K9" s="631"/>
      <c r="L9" s="632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59" t="s">
        <v>53</v>
      </c>
      <c r="C10" s="252" t="s">
        <v>732</v>
      </c>
      <c r="D10" s="630">
        <v>3</v>
      </c>
      <c r="E10" s="631"/>
      <c r="F10" s="632"/>
      <c r="G10" s="640"/>
      <c r="H10" s="631"/>
      <c r="I10" s="632"/>
      <c r="J10" s="640"/>
      <c r="K10" s="631"/>
      <c r="L10" s="632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59" t="s">
        <v>54</v>
      </c>
      <c r="C11" s="252" t="s">
        <v>733</v>
      </c>
      <c r="D11" s="630">
        <v>1</v>
      </c>
      <c r="E11" s="631"/>
      <c r="F11" s="632"/>
      <c r="G11" s="640"/>
      <c r="H11" s="631"/>
      <c r="I11" s="632"/>
      <c r="J11" s="640"/>
      <c r="K11" s="631"/>
      <c r="L11" s="632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59" t="s">
        <v>55</v>
      </c>
      <c r="C12" s="252" t="s">
        <v>734</v>
      </c>
      <c r="D12" s="630"/>
      <c r="E12" s="631"/>
      <c r="F12" s="632"/>
      <c r="G12" s="640">
        <v>8</v>
      </c>
      <c r="H12" s="631"/>
      <c r="I12" s="632"/>
      <c r="J12" s="640"/>
      <c r="K12" s="631"/>
      <c r="L12" s="632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59" t="s">
        <v>56</v>
      </c>
      <c r="C13" s="252"/>
      <c r="D13" s="351"/>
      <c r="E13" s="352"/>
      <c r="F13" s="353"/>
      <c r="G13" s="354"/>
      <c r="H13" s="471"/>
      <c r="I13" s="353"/>
      <c r="J13" s="354"/>
      <c r="K13" s="352"/>
      <c r="L13" s="353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59" t="s">
        <v>264</v>
      </c>
      <c r="C14" s="252"/>
      <c r="D14" s="630"/>
      <c r="E14" s="631"/>
      <c r="F14" s="632"/>
      <c r="G14" s="640"/>
      <c r="H14" s="631"/>
      <c r="I14" s="632"/>
      <c r="J14" s="640"/>
      <c r="K14" s="631"/>
      <c r="L14" s="632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18.75" x14ac:dyDescent="0.3">
      <c r="B15" s="160"/>
      <c r="C15" s="253"/>
      <c r="D15" s="355"/>
      <c r="E15" s="356"/>
      <c r="F15" s="357"/>
      <c r="G15" s="355"/>
      <c r="H15" s="472"/>
      <c r="I15" s="357"/>
      <c r="J15" s="358"/>
      <c r="K15" s="356"/>
      <c r="L15" s="357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59"/>
      <c r="C16" s="251" t="s">
        <v>19</v>
      </c>
      <c r="D16" s="627">
        <v>2</v>
      </c>
      <c r="E16" s="628"/>
      <c r="F16" s="629"/>
      <c r="G16" s="644">
        <v>3</v>
      </c>
      <c r="H16" s="628"/>
      <c r="I16" s="629"/>
      <c r="J16" s="644"/>
      <c r="K16" s="628"/>
      <c r="L16" s="629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59" t="s">
        <v>53</v>
      </c>
      <c r="C17" s="254" t="s">
        <v>735</v>
      </c>
      <c r="D17" s="630">
        <v>2</v>
      </c>
      <c r="E17" s="631"/>
      <c r="F17" s="632"/>
      <c r="G17" s="640"/>
      <c r="H17" s="631"/>
      <c r="I17" s="632"/>
      <c r="J17" s="640"/>
      <c r="K17" s="631"/>
      <c r="L17" s="632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59" t="s">
        <v>54</v>
      </c>
      <c r="C18" s="254" t="s">
        <v>736</v>
      </c>
      <c r="D18" s="630"/>
      <c r="E18" s="631"/>
      <c r="F18" s="632"/>
      <c r="G18" s="640"/>
      <c r="H18" s="631"/>
      <c r="I18" s="632"/>
      <c r="J18" s="640"/>
      <c r="K18" s="631"/>
      <c r="L18" s="632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61" t="s">
        <v>55</v>
      </c>
      <c r="C19" s="255" t="s">
        <v>737</v>
      </c>
      <c r="D19" s="630"/>
      <c r="E19" s="631"/>
      <c r="F19" s="632"/>
      <c r="G19" s="641">
        <v>1</v>
      </c>
      <c r="H19" s="642"/>
      <c r="I19" s="643"/>
      <c r="J19" s="354"/>
      <c r="K19" s="352"/>
      <c r="L19" s="353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61" t="s">
        <v>56</v>
      </c>
      <c r="C20" s="255" t="s">
        <v>738</v>
      </c>
      <c r="D20" s="630"/>
      <c r="E20" s="631"/>
      <c r="F20" s="632"/>
      <c r="G20" s="640">
        <v>2</v>
      </c>
      <c r="H20" s="631"/>
      <c r="I20" s="632"/>
      <c r="J20" s="640"/>
      <c r="K20" s="631"/>
      <c r="L20" s="632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59" t="s">
        <v>264</v>
      </c>
      <c r="C21" s="252"/>
      <c r="D21" s="648"/>
      <c r="E21" s="649"/>
      <c r="F21" s="650"/>
      <c r="G21" s="640"/>
      <c r="H21" s="631"/>
      <c r="I21" s="632"/>
      <c r="J21" s="640"/>
      <c r="K21" s="631"/>
      <c r="L21" s="632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620"/>
      <c r="C22" s="622" t="s">
        <v>783</v>
      </c>
      <c r="D22" s="245" t="s">
        <v>241</v>
      </c>
      <c r="E22" s="246" t="s">
        <v>239</v>
      </c>
      <c r="F22" s="247" t="s">
        <v>240</v>
      </c>
      <c r="G22" s="248" t="s">
        <v>241</v>
      </c>
      <c r="H22" s="246" t="s">
        <v>239</v>
      </c>
      <c r="I22" s="249" t="s">
        <v>240</v>
      </c>
      <c r="J22" s="245" t="s">
        <v>241</v>
      </c>
      <c r="K22" s="246" t="s">
        <v>239</v>
      </c>
      <c r="L22" s="249" t="s">
        <v>240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621"/>
      <c r="C23" s="623"/>
      <c r="D23" s="359">
        <v>196</v>
      </c>
      <c r="E23" s="360">
        <v>51</v>
      </c>
      <c r="F23" s="360">
        <v>145</v>
      </c>
      <c r="G23" s="361">
        <v>23</v>
      </c>
      <c r="H23" s="473">
        <v>6</v>
      </c>
      <c r="I23" s="362">
        <v>17</v>
      </c>
      <c r="J23" s="359"/>
      <c r="K23" s="360"/>
      <c r="L23" s="362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8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H25" s="50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214</v>
      </c>
      <c r="H26" s="50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571</v>
      </c>
      <c r="H27" s="50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H28" s="50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H29" s="50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H30" s="50"/>
      <c r="M30" s="633"/>
      <c r="N30" s="633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57"/>
      <c r="E31" s="157"/>
      <c r="F31" s="157"/>
      <c r="G31" s="157"/>
      <c r="H31" s="50"/>
      <c r="I31" s="157"/>
      <c r="J31" s="157"/>
      <c r="K31" s="157"/>
      <c r="L31" s="157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4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9:F19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G19:I19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J31"/>
  <sheetViews>
    <sheetView showGridLines="0" zoomScaleNormal="100" zoomScaleSheetLayoutView="86" workbookViewId="0">
      <selection activeCell="J15" sqref="J15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74"/>
      <c r="I1" s="651" t="s">
        <v>208</v>
      </c>
      <c r="J1" s="651"/>
    </row>
    <row r="2" spans="2:10" ht="15.75" x14ac:dyDescent="0.25">
      <c r="G2" s="174"/>
    </row>
    <row r="4" spans="2:10" ht="18.75" x14ac:dyDescent="0.3">
      <c r="B4" s="654" t="s">
        <v>820</v>
      </c>
      <c r="C4" s="654"/>
      <c r="D4" s="654"/>
      <c r="E4" s="654"/>
      <c r="F4" s="654"/>
      <c r="G4" s="654"/>
      <c r="H4" s="115"/>
    </row>
    <row r="5" spans="2:10" ht="13.5" thickBot="1" x14ac:dyDescent="0.25">
      <c r="B5" s="116"/>
      <c r="C5" s="117"/>
      <c r="D5" s="117"/>
      <c r="E5" s="117"/>
      <c r="F5" s="117"/>
      <c r="G5" s="114" t="s">
        <v>3</v>
      </c>
    </row>
    <row r="6" spans="2:10" ht="22.5" customHeight="1" thickBot="1" x14ac:dyDescent="0.25">
      <c r="B6" s="655"/>
      <c r="C6" s="656"/>
      <c r="D6" s="659" t="s">
        <v>0</v>
      </c>
      <c r="E6" s="660"/>
      <c r="F6" s="659" t="s">
        <v>46</v>
      </c>
      <c r="G6" s="660"/>
    </row>
    <row r="7" spans="2:10" ht="22.5" customHeight="1" thickBot="1" x14ac:dyDescent="0.25">
      <c r="B7" s="657"/>
      <c r="C7" s="658"/>
      <c r="D7" s="256" t="s">
        <v>220</v>
      </c>
      <c r="E7" s="257" t="s">
        <v>221</v>
      </c>
      <c r="F7" s="256" t="s">
        <v>220</v>
      </c>
      <c r="G7" s="257" t="s">
        <v>221</v>
      </c>
    </row>
    <row r="8" spans="2:10" ht="30" customHeight="1" x14ac:dyDescent="0.2">
      <c r="B8" s="661" t="s">
        <v>222</v>
      </c>
      <c r="C8" s="118" t="s">
        <v>256</v>
      </c>
      <c r="D8" s="168">
        <v>62366</v>
      </c>
      <c r="E8" s="169">
        <v>45649</v>
      </c>
      <c r="F8" s="168">
        <v>63620</v>
      </c>
      <c r="G8" s="169">
        <v>46517</v>
      </c>
    </row>
    <row r="9" spans="2:10" ht="30" customHeight="1" x14ac:dyDescent="0.2">
      <c r="B9" s="661"/>
      <c r="C9" s="167" t="s">
        <v>257</v>
      </c>
      <c r="D9" s="170">
        <v>119949</v>
      </c>
      <c r="E9" s="171">
        <v>86014</v>
      </c>
      <c r="F9" s="170">
        <v>120252</v>
      </c>
      <c r="G9" s="171">
        <v>86227</v>
      </c>
    </row>
    <row r="10" spans="2:10" ht="30" customHeight="1" thickBot="1" x14ac:dyDescent="0.25">
      <c r="B10" s="662"/>
      <c r="C10" s="119" t="s">
        <v>258</v>
      </c>
      <c r="D10" s="172">
        <v>75133</v>
      </c>
      <c r="E10" s="173">
        <v>53876</v>
      </c>
      <c r="F10" s="172">
        <v>75463</v>
      </c>
      <c r="G10" s="173">
        <v>54795</v>
      </c>
    </row>
    <row r="11" spans="2:10" ht="30" customHeight="1" x14ac:dyDescent="0.2">
      <c r="B11" s="652" t="s">
        <v>223</v>
      </c>
      <c r="C11" s="118" t="s">
        <v>256</v>
      </c>
      <c r="D11" s="168">
        <v>168431</v>
      </c>
      <c r="E11" s="169">
        <v>120000</v>
      </c>
      <c r="F11" s="168">
        <v>168431</v>
      </c>
      <c r="G11" s="169">
        <v>120000</v>
      </c>
    </row>
    <row r="12" spans="2:10" ht="30" customHeight="1" x14ac:dyDescent="0.2">
      <c r="B12" s="652"/>
      <c r="C12" s="167" t="s">
        <v>257</v>
      </c>
      <c r="D12" s="170">
        <v>168431</v>
      </c>
      <c r="E12" s="171">
        <v>120000</v>
      </c>
      <c r="F12" s="170">
        <v>168431</v>
      </c>
      <c r="G12" s="171">
        <v>120000</v>
      </c>
    </row>
    <row r="13" spans="2:10" ht="30" customHeight="1" thickBot="1" x14ac:dyDescent="0.25">
      <c r="B13" s="653"/>
      <c r="C13" s="119" t="s">
        <v>258</v>
      </c>
      <c r="D13" s="172">
        <v>168431</v>
      </c>
      <c r="E13" s="173">
        <v>120000</v>
      </c>
      <c r="F13" s="172">
        <v>168431</v>
      </c>
      <c r="G13" s="173">
        <v>120000</v>
      </c>
    </row>
    <row r="14" spans="2:10" ht="13.5" customHeight="1" x14ac:dyDescent="0.2"/>
    <row r="15" spans="2:10" x14ac:dyDescent="0.2">
      <c r="B15" s="188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B1:L45"/>
  <sheetViews>
    <sheetView showGridLines="0" tabSelected="1" zoomScale="85" zoomScaleNormal="85" workbookViewId="0">
      <selection activeCell="F35" sqref="F35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2" x14ac:dyDescent="0.25">
      <c r="B1" s="8"/>
      <c r="C1" s="8"/>
      <c r="D1" s="8"/>
      <c r="E1" s="8"/>
      <c r="F1" s="8"/>
      <c r="G1" s="8"/>
      <c r="H1" s="8"/>
      <c r="I1" s="9" t="s">
        <v>207</v>
      </c>
    </row>
    <row r="2" spans="2:12" x14ac:dyDescent="0.25">
      <c r="B2" s="8"/>
      <c r="C2" s="8"/>
      <c r="D2" s="8"/>
      <c r="E2" s="8"/>
      <c r="F2" s="8"/>
      <c r="G2" s="8"/>
      <c r="H2" s="8"/>
      <c r="I2" s="9"/>
    </row>
    <row r="3" spans="2:12" ht="20.25" customHeight="1" x14ac:dyDescent="0.3">
      <c r="B3" s="663" t="s">
        <v>682</v>
      </c>
      <c r="C3" s="663"/>
      <c r="D3" s="663"/>
      <c r="E3" s="663"/>
      <c r="F3" s="663"/>
      <c r="G3" s="663"/>
      <c r="H3" s="663"/>
      <c r="I3" s="663"/>
      <c r="J3" s="363"/>
      <c r="K3" s="14"/>
    </row>
    <row r="4" spans="2:12" ht="16.5" thickBot="1" x14ac:dyDescent="0.3">
      <c r="B4" s="121"/>
      <c r="C4" s="121"/>
      <c r="D4" s="121"/>
      <c r="E4" s="121"/>
      <c r="F4" s="121"/>
      <c r="G4" s="121"/>
      <c r="I4" s="122" t="s">
        <v>3</v>
      </c>
    </row>
    <row r="5" spans="2:12" s="48" customFormat="1" ht="44.25" customHeight="1" thickBot="1" x14ac:dyDescent="0.35">
      <c r="B5" s="667" t="s">
        <v>794</v>
      </c>
      <c r="C5" s="668"/>
      <c r="D5" s="668"/>
      <c r="E5" s="668"/>
      <c r="F5" s="668"/>
      <c r="G5" s="668"/>
      <c r="H5" s="669"/>
      <c r="I5" s="665" t="s">
        <v>228</v>
      </c>
      <c r="J5" s="106"/>
    </row>
    <row r="6" spans="2:12" s="48" customFormat="1" ht="47.25" customHeight="1" thickBot="1" x14ac:dyDescent="0.35">
      <c r="B6" s="193" t="s">
        <v>681</v>
      </c>
      <c r="C6" s="258" t="s">
        <v>225</v>
      </c>
      <c r="D6" s="258" t="s">
        <v>261</v>
      </c>
      <c r="E6" s="258" t="s">
        <v>215</v>
      </c>
      <c r="F6" s="259" t="s">
        <v>216</v>
      </c>
      <c r="G6" s="258" t="s">
        <v>217</v>
      </c>
      <c r="H6" s="258" t="s">
        <v>218</v>
      </c>
      <c r="I6" s="666"/>
      <c r="J6" s="106"/>
    </row>
    <row r="7" spans="2:12" s="48" customFormat="1" ht="20.100000000000001" customHeight="1" x14ac:dyDescent="0.3">
      <c r="B7" s="474" t="s">
        <v>739</v>
      </c>
      <c r="C7" s="482">
        <v>421</v>
      </c>
      <c r="D7" s="477">
        <v>38181818</v>
      </c>
      <c r="E7" s="477">
        <v>9500000</v>
      </c>
      <c r="F7" s="477">
        <v>19000000</v>
      </c>
      <c r="G7" s="477">
        <v>28500000</v>
      </c>
      <c r="H7" s="478">
        <v>38181818</v>
      </c>
      <c r="I7" s="479"/>
      <c r="J7" s="106"/>
    </row>
    <row r="8" spans="2:12" s="48" customFormat="1" ht="20.100000000000001" customHeight="1" x14ac:dyDescent="0.3">
      <c r="B8" s="474" t="s">
        <v>740</v>
      </c>
      <c r="C8" s="482">
        <v>421</v>
      </c>
      <c r="D8" s="478">
        <v>12727273</v>
      </c>
      <c r="E8" s="477">
        <v>3200000</v>
      </c>
      <c r="F8" s="477">
        <v>6400000</v>
      </c>
      <c r="G8" s="477">
        <v>9600000</v>
      </c>
      <c r="H8" s="478">
        <v>12727273</v>
      </c>
      <c r="I8" s="479"/>
      <c r="J8" s="106"/>
    </row>
    <row r="9" spans="2:12" s="48" customFormat="1" ht="20.100000000000001" customHeight="1" x14ac:dyDescent="0.3">
      <c r="B9" s="474" t="s">
        <v>741</v>
      </c>
      <c r="C9" s="482">
        <v>424</v>
      </c>
      <c r="D9" s="478">
        <v>2727273</v>
      </c>
      <c r="E9" s="477">
        <v>675000</v>
      </c>
      <c r="F9" s="477">
        <v>1350000</v>
      </c>
      <c r="G9" s="477">
        <v>2000000</v>
      </c>
      <c r="H9" s="478">
        <v>2727273</v>
      </c>
      <c r="I9" s="479"/>
      <c r="J9" s="106"/>
    </row>
    <row r="10" spans="2:12" s="48" customFormat="1" ht="20.100000000000001" customHeight="1" x14ac:dyDescent="0.3">
      <c r="B10" s="474" t="s">
        <v>742</v>
      </c>
      <c r="C10" s="482">
        <v>424</v>
      </c>
      <c r="D10" s="478">
        <v>16363636</v>
      </c>
      <c r="E10" s="477"/>
      <c r="F10" s="477">
        <v>5500000</v>
      </c>
      <c r="G10" s="477">
        <v>1000000</v>
      </c>
      <c r="H10" s="478">
        <v>16363636</v>
      </c>
      <c r="I10" s="479"/>
      <c r="J10" s="106"/>
    </row>
    <row r="11" spans="2:12" s="48" customFormat="1" ht="31.5" x14ac:dyDescent="0.3">
      <c r="B11" s="475" t="s">
        <v>743</v>
      </c>
      <c r="C11" s="482">
        <v>424</v>
      </c>
      <c r="D11" s="478">
        <v>1818182</v>
      </c>
      <c r="E11" s="477">
        <v>450000</v>
      </c>
      <c r="F11" s="477">
        <v>900000</v>
      </c>
      <c r="G11" s="477">
        <v>1350000</v>
      </c>
      <c r="H11" s="478">
        <v>1818182</v>
      </c>
      <c r="I11" s="479"/>
      <c r="J11" s="106"/>
      <c r="L11" s="48" t="s">
        <v>796</v>
      </c>
    </row>
    <row r="12" spans="2:12" s="48" customFormat="1" ht="20.100000000000001" customHeight="1" x14ac:dyDescent="0.3">
      <c r="B12" s="475" t="s">
        <v>744</v>
      </c>
      <c r="C12" s="482">
        <v>424</v>
      </c>
      <c r="D12" s="478">
        <v>909091</v>
      </c>
      <c r="E12" s="477">
        <v>200000</v>
      </c>
      <c r="F12" s="477">
        <v>450000</v>
      </c>
      <c r="G12" s="477">
        <v>700000</v>
      </c>
      <c r="H12" s="478">
        <v>909091</v>
      </c>
      <c r="I12" s="479"/>
      <c r="J12" s="106"/>
    </row>
    <row r="13" spans="2:12" s="48" customFormat="1" ht="20.100000000000001" customHeight="1" x14ac:dyDescent="0.3">
      <c r="B13" s="475" t="s">
        <v>745</v>
      </c>
      <c r="C13" s="482">
        <v>424</v>
      </c>
      <c r="D13" s="478">
        <v>1818182</v>
      </c>
      <c r="E13" s="477"/>
      <c r="F13" s="477">
        <v>900000</v>
      </c>
      <c r="G13" s="477">
        <v>1818182</v>
      </c>
      <c r="H13" s="478">
        <v>1818182</v>
      </c>
      <c r="I13" s="479"/>
      <c r="J13" s="106"/>
    </row>
    <row r="14" spans="2:12" s="48" customFormat="1" ht="47.25" x14ac:dyDescent="0.3">
      <c r="B14" s="475" t="s">
        <v>746</v>
      </c>
      <c r="C14" s="482">
        <v>424</v>
      </c>
      <c r="D14" s="478">
        <v>909091</v>
      </c>
      <c r="E14" s="477">
        <v>150000</v>
      </c>
      <c r="F14" s="477">
        <v>450000</v>
      </c>
      <c r="G14" s="477">
        <v>750000</v>
      </c>
      <c r="H14" s="478">
        <v>909091</v>
      </c>
      <c r="I14" s="479"/>
      <c r="J14" s="106"/>
    </row>
    <row r="15" spans="2:12" s="48" customFormat="1" ht="20.100000000000001" customHeight="1" x14ac:dyDescent="0.3">
      <c r="B15" s="475" t="s">
        <v>748</v>
      </c>
      <c r="C15" s="482">
        <v>424</v>
      </c>
      <c r="D15" s="478">
        <v>8333333</v>
      </c>
      <c r="E15" s="477">
        <v>2100000</v>
      </c>
      <c r="F15" s="477">
        <v>4200000</v>
      </c>
      <c r="G15" s="477">
        <v>6300000</v>
      </c>
      <c r="H15" s="478">
        <v>8333333</v>
      </c>
      <c r="I15" s="479"/>
      <c r="J15" s="106"/>
    </row>
    <row r="16" spans="2:12" s="48" customFormat="1" ht="20.100000000000001" customHeight="1" thickBot="1" x14ac:dyDescent="0.35">
      <c r="B16" s="476" t="s">
        <v>747</v>
      </c>
      <c r="C16" s="482">
        <v>424</v>
      </c>
      <c r="D16" s="480">
        <v>833333</v>
      </c>
      <c r="E16" s="480">
        <v>200000</v>
      </c>
      <c r="F16" s="480">
        <v>400000</v>
      </c>
      <c r="G16" s="480">
        <v>600000</v>
      </c>
      <c r="H16" s="480">
        <v>833333</v>
      </c>
      <c r="I16" s="481"/>
      <c r="J16" s="106"/>
    </row>
    <row r="17" spans="2:12" s="48" customFormat="1" ht="30" customHeight="1" thickBot="1" x14ac:dyDescent="0.35">
      <c r="B17" s="676" t="s">
        <v>260</v>
      </c>
      <c r="C17" s="677"/>
      <c r="D17" s="678"/>
      <c r="E17" s="260">
        <f>+E7+E8+E9+E10+E11+E12+E13+E14+E15+E16</f>
        <v>16475000</v>
      </c>
      <c r="F17" s="260">
        <f t="shared" ref="F17:I17" si="0">+F7+F8+F9+F10+F11+F12+F13+F14+F15+F16</f>
        <v>39550000</v>
      </c>
      <c r="G17" s="260">
        <f t="shared" si="0"/>
        <v>52618182</v>
      </c>
      <c r="H17" s="260">
        <f t="shared" si="0"/>
        <v>84621212</v>
      </c>
      <c r="I17" s="260">
        <f t="shared" si="0"/>
        <v>0</v>
      </c>
      <c r="J17" s="106"/>
    </row>
    <row r="18" spans="2:12" x14ac:dyDescent="0.25">
      <c r="I18" s="70"/>
    </row>
    <row r="19" spans="2:12" x14ac:dyDescent="0.25">
      <c r="B19" s="670" t="s">
        <v>683</v>
      </c>
      <c r="C19" s="670"/>
      <c r="D19" s="670"/>
      <c r="E19" s="670"/>
      <c r="F19" s="670"/>
      <c r="G19" s="670"/>
      <c r="H19" s="670"/>
      <c r="I19" s="110"/>
    </row>
    <row r="20" spans="2:12" x14ac:dyDescent="0.25">
      <c r="B20" s="57"/>
      <c r="C20" s="57"/>
      <c r="D20" s="57"/>
    </row>
    <row r="21" spans="2:12" ht="0.75" customHeight="1" x14ac:dyDescent="0.25"/>
    <row r="22" spans="2:12" hidden="1" x14ac:dyDescent="0.25"/>
    <row r="23" spans="2:12" hidden="1" x14ac:dyDescent="0.25">
      <c r="I23" s="109"/>
      <c r="J23" s="109"/>
      <c r="K23" s="109"/>
    </row>
    <row r="24" spans="2:12" ht="16.5" thickBot="1" x14ac:dyDescent="0.3">
      <c r="B24" s="126"/>
      <c r="C24" s="126"/>
      <c r="D24" s="126"/>
      <c r="E24" s="126"/>
      <c r="F24" s="126"/>
      <c r="G24" s="126"/>
      <c r="H24" s="126"/>
      <c r="I24" s="122" t="s">
        <v>3</v>
      </c>
    </row>
    <row r="25" spans="2:12" s="48" customFormat="1" ht="36" customHeight="1" thickBot="1" x14ac:dyDescent="0.35">
      <c r="B25" s="671" t="s">
        <v>795</v>
      </c>
      <c r="C25" s="672"/>
      <c r="D25" s="672"/>
      <c r="E25" s="672"/>
      <c r="F25" s="672"/>
      <c r="G25" s="672"/>
      <c r="H25" s="672"/>
      <c r="I25" s="673"/>
      <c r="L25" s="49"/>
    </row>
    <row r="26" spans="2:12" s="48" customFormat="1" ht="49.5" customHeight="1" x14ac:dyDescent="0.3">
      <c r="B26" s="674" t="s">
        <v>224</v>
      </c>
      <c r="C26" s="665" t="s">
        <v>225</v>
      </c>
      <c r="D26" s="665" t="s">
        <v>259</v>
      </c>
      <c r="E26" s="261" t="s">
        <v>45</v>
      </c>
      <c r="F26" s="261" t="s">
        <v>198</v>
      </c>
      <c r="G26" s="261" t="s">
        <v>226</v>
      </c>
      <c r="H26" s="261" t="s">
        <v>199</v>
      </c>
      <c r="I26" s="262" t="s">
        <v>228</v>
      </c>
    </row>
    <row r="27" spans="2:12" s="48" customFormat="1" ht="19.5" thickBot="1" x14ac:dyDescent="0.35">
      <c r="B27" s="675"/>
      <c r="C27" s="666"/>
      <c r="D27" s="666"/>
      <c r="E27" s="263">
        <v>1</v>
      </c>
      <c r="F27" s="263">
        <v>2</v>
      </c>
      <c r="G27" s="263">
        <v>3</v>
      </c>
      <c r="H27" s="263" t="s">
        <v>200</v>
      </c>
      <c r="I27" s="264">
        <v>5</v>
      </c>
    </row>
    <row r="28" spans="2:12" s="48" customFormat="1" ht="20.100000000000001" customHeight="1" x14ac:dyDescent="0.3">
      <c r="B28" s="474" t="s">
        <v>739</v>
      </c>
      <c r="C28" s="482">
        <v>421</v>
      </c>
      <c r="D28" s="478">
        <v>38181818</v>
      </c>
      <c r="E28" s="477">
        <v>9500000</v>
      </c>
      <c r="F28" s="123">
        <v>6805459</v>
      </c>
      <c r="G28" s="123">
        <v>6805459</v>
      </c>
      <c r="H28" s="124">
        <f>+F28-G28</f>
        <v>0</v>
      </c>
      <c r="I28" s="127"/>
    </row>
    <row r="29" spans="2:12" s="48" customFormat="1" ht="20.100000000000001" customHeight="1" x14ac:dyDescent="0.3">
      <c r="B29" s="474" t="s">
        <v>740</v>
      </c>
      <c r="C29" s="482">
        <v>421</v>
      </c>
      <c r="D29" s="478">
        <v>12727273</v>
      </c>
      <c r="E29" s="477">
        <v>3200000</v>
      </c>
      <c r="F29" s="123">
        <v>3427798</v>
      </c>
      <c r="G29" s="123">
        <v>4841250</v>
      </c>
      <c r="H29" s="124">
        <f>+F29-G29</f>
        <v>-1413452</v>
      </c>
      <c r="I29" s="127"/>
    </row>
    <row r="30" spans="2:12" s="48" customFormat="1" ht="20.100000000000001" customHeight="1" x14ac:dyDescent="0.3">
      <c r="B30" s="474" t="s">
        <v>741</v>
      </c>
      <c r="C30" s="482">
        <v>424</v>
      </c>
      <c r="D30" s="478">
        <v>2727273</v>
      </c>
      <c r="E30" s="477">
        <v>675000</v>
      </c>
      <c r="F30" s="123"/>
      <c r="G30" s="123"/>
      <c r="H30" s="124">
        <f t="shared" ref="H30:H36" si="1">+F30-G30</f>
        <v>0</v>
      </c>
      <c r="I30" s="127"/>
    </row>
    <row r="31" spans="2:12" s="48" customFormat="1" ht="20.100000000000001" customHeight="1" x14ac:dyDescent="0.3">
      <c r="B31" s="474" t="s">
        <v>742</v>
      </c>
      <c r="C31" s="482">
        <v>424</v>
      </c>
      <c r="D31" s="478">
        <v>16363636</v>
      </c>
      <c r="E31" s="477"/>
      <c r="F31" s="123"/>
      <c r="G31" s="123">
        <v>299000</v>
      </c>
      <c r="H31" s="124">
        <f t="shared" si="1"/>
        <v>-299000</v>
      </c>
      <c r="I31" s="127"/>
    </row>
    <row r="32" spans="2:12" s="48" customFormat="1" ht="31.5" x14ac:dyDescent="0.3">
      <c r="B32" s="475" t="s">
        <v>743</v>
      </c>
      <c r="C32" s="482">
        <v>424</v>
      </c>
      <c r="D32" s="478">
        <v>1818182</v>
      </c>
      <c r="E32" s="477">
        <v>450000</v>
      </c>
      <c r="F32" s="123">
        <v>169965</v>
      </c>
      <c r="G32" s="123">
        <v>251800</v>
      </c>
      <c r="H32" s="124">
        <f t="shared" si="1"/>
        <v>-81835</v>
      </c>
      <c r="I32" s="127"/>
    </row>
    <row r="33" spans="2:10" s="48" customFormat="1" ht="18.75" x14ac:dyDescent="0.3">
      <c r="B33" s="475" t="s">
        <v>744</v>
      </c>
      <c r="C33" s="482">
        <v>424</v>
      </c>
      <c r="D33" s="478">
        <v>909091</v>
      </c>
      <c r="E33" s="477">
        <v>200000</v>
      </c>
      <c r="F33" s="123"/>
      <c r="G33" s="123"/>
      <c r="H33" s="124">
        <f t="shared" si="1"/>
        <v>0</v>
      </c>
      <c r="I33" s="127"/>
    </row>
    <row r="34" spans="2:10" s="48" customFormat="1" ht="20.100000000000001" customHeight="1" x14ac:dyDescent="0.3">
      <c r="B34" s="475" t="s">
        <v>745</v>
      </c>
      <c r="C34" s="482">
        <v>424</v>
      </c>
      <c r="D34" s="478">
        <v>1818182</v>
      </c>
      <c r="E34" s="477"/>
      <c r="F34" s="123"/>
      <c r="G34" s="123"/>
      <c r="H34" s="124">
        <f t="shared" si="1"/>
        <v>0</v>
      </c>
      <c r="I34" s="127"/>
    </row>
    <row r="35" spans="2:10" s="48" customFormat="1" ht="47.25" x14ac:dyDescent="0.3">
      <c r="B35" s="475" t="s">
        <v>746</v>
      </c>
      <c r="C35" s="482">
        <v>424</v>
      </c>
      <c r="D35" s="478">
        <v>909091</v>
      </c>
      <c r="E35" s="477">
        <v>150000</v>
      </c>
      <c r="F35" s="123"/>
      <c r="G35" s="123">
        <v>548676</v>
      </c>
      <c r="H35" s="124">
        <f t="shared" si="1"/>
        <v>-548676</v>
      </c>
      <c r="I35" s="127"/>
    </row>
    <row r="36" spans="2:10" s="48" customFormat="1" ht="20.100000000000001" customHeight="1" x14ac:dyDescent="0.3">
      <c r="B36" s="475" t="s">
        <v>748</v>
      </c>
      <c r="C36" s="482">
        <v>424</v>
      </c>
      <c r="D36" s="478">
        <v>8333333</v>
      </c>
      <c r="E36" s="477">
        <v>2100000</v>
      </c>
      <c r="F36" s="123">
        <v>0</v>
      </c>
      <c r="G36" s="123">
        <v>2188080</v>
      </c>
      <c r="H36" s="124">
        <f t="shared" si="1"/>
        <v>-2188080</v>
      </c>
      <c r="I36" s="127"/>
    </row>
    <row r="37" spans="2:10" s="48" customFormat="1" ht="20.100000000000001" customHeight="1" thickBot="1" x14ac:dyDescent="0.35">
      <c r="B37" s="476" t="s">
        <v>747</v>
      </c>
      <c r="C37" s="482">
        <v>424</v>
      </c>
      <c r="D37" s="480">
        <v>833333</v>
      </c>
      <c r="E37" s="480">
        <v>200000</v>
      </c>
      <c r="F37" s="125">
        <v>0</v>
      </c>
      <c r="G37" s="125">
        <v>0</v>
      </c>
      <c r="H37" s="125">
        <f>+F37-G37</f>
        <v>0</v>
      </c>
      <c r="I37" s="128"/>
    </row>
    <row r="38" spans="2:10" s="48" customFormat="1" ht="30" customHeight="1" thickBot="1" x14ac:dyDescent="0.35">
      <c r="B38" s="676" t="s">
        <v>260</v>
      </c>
      <c r="C38" s="677"/>
      <c r="D38" s="678"/>
      <c r="E38" s="260">
        <f>+E28+E29+E30+E31+E32+E33+E34+E35+E36+E37</f>
        <v>16475000</v>
      </c>
      <c r="F38" s="260">
        <f t="shared" ref="F38" si="2">+F28+F29+F30+F31+F32+F33+F34+F35+F36+F37</f>
        <v>10403222</v>
      </c>
      <c r="G38" s="260">
        <f t="shared" ref="G38" si="3">+G28+G29+G30+G31+G32+G33+G34+G35+G36+G37</f>
        <v>14934265</v>
      </c>
      <c r="H38" s="260">
        <f t="shared" ref="H38" si="4">+H28+H29+H30+H31+H32+H33+H34+H35+H36+H37</f>
        <v>-4531043</v>
      </c>
      <c r="I38" s="260">
        <f t="shared" ref="I38" si="5">+I28+I29+I30+I31+I32+I33+I34+I35+I36+I37</f>
        <v>0</v>
      </c>
      <c r="J38" s="106"/>
    </row>
    <row r="39" spans="2:10" s="48" customFormat="1" ht="18.75" x14ac:dyDescent="0.3">
      <c r="B39" s="129"/>
      <c r="C39" s="129"/>
      <c r="D39" s="129"/>
      <c r="E39" s="130"/>
      <c r="F39" s="130"/>
      <c r="G39" s="130"/>
      <c r="H39" s="130"/>
      <c r="I39" s="107"/>
    </row>
    <row r="40" spans="2:10" s="48" customFormat="1" ht="18.75" x14ac:dyDescent="0.3">
      <c r="B40" s="129"/>
      <c r="C40" s="129"/>
      <c r="D40" s="129"/>
      <c r="E40" s="130"/>
      <c r="F40" s="130"/>
      <c r="G40" s="130"/>
      <c r="H40" s="130"/>
      <c r="I40" s="107"/>
    </row>
    <row r="41" spans="2:10" s="48" customFormat="1" ht="18" customHeight="1" x14ac:dyDescent="0.3">
      <c r="B41" s="664" t="s">
        <v>684</v>
      </c>
      <c r="C41" s="664"/>
      <c r="D41" s="664"/>
      <c r="E41" s="664"/>
      <c r="F41" s="664"/>
      <c r="G41" s="664"/>
      <c r="H41" s="664"/>
      <c r="I41" s="107"/>
    </row>
    <row r="42" spans="2:10" s="48" customFormat="1" ht="18.75" x14ac:dyDescent="0.3">
      <c r="B42" s="664" t="s">
        <v>573</v>
      </c>
      <c r="C42" s="664"/>
      <c r="D42" s="664"/>
      <c r="E42" s="664"/>
      <c r="F42" s="664"/>
      <c r="G42" s="664"/>
      <c r="H42" s="664"/>
      <c r="I42" s="107"/>
    </row>
    <row r="43" spans="2:10" s="48" customFormat="1" ht="18.75" x14ac:dyDescent="0.3">
      <c r="B43" s="129"/>
      <c r="C43" s="129"/>
      <c r="D43" s="129"/>
      <c r="E43" s="130"/>
      <c r="F43" s="130"/>
      <c r="G43" s="130"/>
      <c r="H43" s="130"/>
      <c r="I43" s="107"/>
    </row>
    <row r="44" spans="2:10" s="48" customFormat="1" ht="18.75" x14ac:dyDescent="0.3">
      <c r="B44" s="129"/>
      <c r="C44" s="129"/>
      <c r="D44" s="129"/>
      <c r="E44" s="130"/>
      <c r="F44" s="130"/>
      <c r="G44" s="130"/>
      <c r="H44" s="130"/>
      <c r="I44" s="107"/>
    </row>
    <row r="45" spans="2:10" s="48" customFormat="1" ht="18.75" x14ac:dyDescent="0.3">
      <c r="B45" s="58"/>
      <c r="C45" s="58"/>
      <c r="D45" s="58"/>
      <c r="E45" s="59"/>
      <c r="F45" s="60"/>
      <c r="G45" s="61"/>
      <c r="H45" s="120"/>
      <c r="I45" s="120"/>
    </row>
  </sheetData>
  <mergeCells count="12">
    <mergeCell ref="B3:I3"/>
    <mergeCell ref="B42:H42"/>
    <mergeCell ref="B41:H41"/>
    <mergeCell ref="I5:I6"/>
    <mergeCell ref="B5:H5"/>
    <mergeCell ref="B19:H19"/>
    <mergeCell ref="B25:I25"/>
    <mergeCell ref="B26:B27"/>
    <mergeCell ref="C26:C27"/>
    <mergeCell ref="D26:D27"/>
    <mergeCell ref="B38:D38"/>
    <mergeCell ref="B17:D17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R34"/>
  <sheetViews>
    <sheetView showGridLines="0" topLeftCell="A7" zoomScaleNormal="100" zoomScaleSheetLayoutView="75" workbookViewId="0">
      <selection activeCell="I10" sqref="I10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206</v>
      </c>
      <c r="N2" s="683"/>
      <c r="O2" s="683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689" t="s">
        <v>48</v>
      </c>
      <c r="C5" s="689"/>
      <c r="D5" s="689"/>
      <c r="E5" s="689"/>
      <c r="F5" s="689"/>
      <c r="G5" s="689"/>
      <c r="H5" s="689"/>
      <c r="I5" s="689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684" t="s">
        <v>4</v>
      </c>
      <c r="C8" s="679" t="s">
        <v>5</v>
      </c>
      <c r="D8" s="681" t="s">
        <v>797</v>
      </c>
      <c r="E8" s="681" t="s">
        <v>716</v>
      </c>
      <c r="F8" s="681" t="s">
        <v>792</v>
      </c>
      <c r="G8" s="686" t="s">
        <v>798</v>
      </c>
      <c r="H8" s="687"/>
      <c r="I8" s="520" t="s">
        <v>793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685"/>
      <c r="C9" s="680"/>
      <c r="D9" s="682"/>
      <c r="E9" s="682"/>
      <c r="F9" s="682"/>
      <c r="G9" s="267" t="s">
        <v>0</v>
      </c>
      <c r="H9" s="268" t="s">
        <v>46</v>
      </c>
      <c r="I9" s="688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75" t="s">
        <v>53</v>
      </c>
      <c r="C10" s="269" t="s">
        <v>43</v>
      </c>
      <c r="D10" s="272">
        <v>63000</v>
      </c>
      <c r="E10" s="272"/>
      <c r="F10" s="272">
        <v>63000</v>
      </c>
      <c r="G10" s="272">
        <v>15750</v>
      </c>
      <c r="H10" s="272"/>
      <c r="I10" s="483">
        <f>+H10/G10%</f>
        <v>0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76" t="s">
        <v>54</v>
      </c>
      <c r="C11" s="270" t="s">
        <v>44</v>
      </c>
      <c r="D11" s="273"/>
      <c r="E11" s="273"/>
      <c r="F11" s="273"/>
      <c r="G11" s="273"/>
      <c r="H11" s="273"/>
      <c r="I11" s="484" t="e">
        <f>+H11/G11%</f>
        <v>#DIV/0!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76" t="s">
        <v>55</v>
      </c>
      <c r="C12" s="270" t="s">
        <v>39</v>
      </c>
      <c r="D12" s="273">
        <v>33000</v>
      </c>
      <c r="E12" s="273"/>
      <c r="F12" s="273">
        <v>33000</v>
      </c>
      <c r="G12" s="273">
        <v>8250</v>
      </c>
      <c r="H12" s="273"/>
      <c r="I12" s="484">
        <f t="shared" ref="I12:I16" si="0">+H12/G12%</f>
        <v>0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76" t="s">
        <v>56</v>
      </c>
      <c r="C13" s="270" t="s">
        <v>40</v>
      </c>
      <c r="D13" s="273">
        <v>40000</v>
      </c>
      <c r="E13" s="273"/>
      <c r="F13" s="273">
        <v>40000</v>
      </c>
      <c r="G13" s="273">
        <v>20000</v>
      </c>
      <c r="H13" s="273"/>
      <c r="I13" s="484">
        <f t="shared" si="0"/>
        <v>0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76" t="s">
        <v>57</v>
      </c>
      <c r="C14" s="270" t="s">
        <v>41</v>
      </c>
      <c r="D14" s="273">
        <v>460000</v>
      </c>
      <c r="E14" s="273">
        <v>206897</v>
      </c>
      <c r="F14" s="273">
        <v>460000</v>
      </c>
      <c r="G14" s="273">
        <v>115000</v>
      </c>
      <c r="H14" s="273">
        <v>44043</v>
      </c>
      <c r="I14" s="484">
        <f>+H14/G14%</f>
        <v>38.298260869565219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76" t="s">
        <v>58</v>
      </c>
      <c r="C15" s="270" t="s">
        <v>42</v>
      </c>
      <c r="D15" s="273">
        <v>1000000</v>
      </c>
      <c r="E15" s="273">
        <v>971961</v>
      </c>
      <c r="F15" s="273">
        <v>1000000</v>
      </c>
      <c r="G15" s="273">
        <v>250000</v>
      </c>
      <c r="H15" s="273">
        <v>118000</v>
      </c>
      <c r="I15" s="484">
        <f t="shared" si="0"/>
        <v>47.2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77" t="s">
        <v>59</v>
      </c>
      <c r="C16" s="271" t="s">
        <v>49</v>
      </c>
      <c r="D16" s="274"/>
      <c r="E16" s="274"/>
      <c r="F16" s="274"/>
      <c r="G16" s="274"/>
      <c r="H16" s="274"/>
      <c r="I16" s="485" t="e">
        <f t="shared" si="0"/>
        <v>#DIV/0!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691" t="s">
        <v>194</v>
      </c>
      <c r="C18" s="694" t="s">
        <v>43</v>
      </c>
      <c r="D18" s="694"/>
      <c r="E18" s="695"/>
      <c r="F18" s="696" t="s">
        <v>44</v>
      </c>
      <c r="G18" s="694"/>
      <c r="H18" s="695"/>
      <c r="I18" s="696" t="s">
        <v>39</v>
      </c>
      <c r="J18" s="694"/>
      <c r="K18" s="695"/>
    </row>
    <row r="19" spans="2:11" x14ac:dyDescent="0.25">
      <c r="B19" s="692"/>
      <c r="C19" s="278">
        <v>1</v>
      </c>
      <c r="D19" s="278">
        <v>2</v>
      </c>
      <c r="E19" s="279">
        <v>3</v>
      </c>
      <c r="F19" s="280">
        <v>4</v>
      </c>
      <c r="G19" s="278">
        <v>5</v>
      </c>
      <c r="H19" s="279">
        <v>6</v>
      </c>
      <c r="I19" s="280">
        <v>7</v>
      </c>
      <c r="J19" s="278">
        <v>8</v>
      </c>
      <c r="K19" s="279">
        <v>9</v>
      </c>
    </row>
    <row r="20" spans="2:11" x14ac:dyDescent="0.25">
      <c r="B20" s="693"/>
      <c r="C20" s="281" t="s">
        <v>195</v>
      </c>
      <c r="D20" s="281" t="s">
        <v>196</v>
      </c>
      <c r="E20" s="282" t="s">
        <v>197</v>
      </c>
      <c r="F20" s="283" t="s">
        <v>195</v>
      </c>
      <c r="G20" s="281" t="s">
        <v>196</v>
      </c>
      <c r="H20" s="282" t="s">
        <v>197</v>
      </c>
      <c r="I20" s="283" t="s">
        <v>195</v>
      </c>
      <c r="J20" s="281" t="s">
        <v>196</v>
      </c>
      <c r="K20" s="282" t="s">
        <v>197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690" t="s">
        <v>573</v>
      </c>
      <c r="C32" s="690"/>
      <c r="D32" s="690"/>
      <c r="E32" s="690"/>
      <c r="F32" s="690"/>
      <c r="G32" s="690"/>
      <c r="H32" s="690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N58"/>
  <sheetViews>
    <sheetView showGridLines="0" workbookViewId="0">
      <selection activeCell="M10" sqref="M10:M12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668</v>
      </c>
    </row>
    <row r="2" spans="1:13" ht="20.25" x14ac:dyDescent="0.3">
      <c r="B2" s="689" t="s">
        <v>685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</row>
    <row r="3" spans="1:13" ht="6.75" customHeight="1" x14ac:dyDescent="0.3">
      <c r="B3" s="383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</row>
    <row r="4" spans="1:13" ht="7.5" customHeight="1" x14ac:dyDescent="0.3">
      <c r="B4" s="382" t="s">
        <v>678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</row>
    <row r="5" spans="1:13" ht="4.5" customHeight="1" x14ac:dyDescent="0.25">
      <c r="B5" s="372" t="s">
        <v>674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712" t="s">
        <v>255</v>
      </c>
      <c r="C6" s="712"/>
      <c r="D6" s="712"/>
      <c r="E6" s="712"/>
      <c r="F6" s="712"/>
      <c r="G6" s="712"/>
      <c r="H6" s="712"/>
      <c r="I6" s="712"/>
      <c r="J6" s="712"/>
      <c r="K6" s="712"/>
      <c r="L6" s="712"/>
      <c r="M6" s="712"/>
    </row>
    <row r="7" spans="1:13" ht="20.25" customHeight="1" thickBot="1" x14ac:dyDescent="0.3">
      <c r="A7" s="83"/>
      <c r="B7" s="708" t="s">
        <v>250</v>
      </c>
      <c r="C7" s="702" t="s">
        <v>229</v>
      </c>
      <c r="D7" s="703"/>
      <c r="E7" s="703"/>
      <c r="F7" s="704"/>
      <c r="G7" s="702" t="s">
        <v>251</v>
      </c>
      <c r="H7" s="704"/>
      <c r="I7" s="709" t="s">
        <v>675</v>
      </c>
      <c r="J7" s="709"/>
      <c r="K7" s="709"/>
      <c r="L7" s="709"/>
      <c r="M7" s="710"/>
    </row>
    <row r="8" spans="1:13" s="56" customFormat="1" ht="18" customHeight="1" thickBot="1" x14ac:dyDescent="0.25">
      <c r="A8" s="82"/>
      <c r="B8" s="708"/>
      <c r="C8" s="705"/>
      <c r="D8" s="706"/>
      <c r="E8" s="706"/>
      <c r="F8" s="707"/>
      <c r="G8" s="705"/>
      <c r="H8" s="707"/>
      <c r="I8" s="659" t="s">
        <v>254</v>
      </c>
      <c r="J8" s="711"/>
      <c r="K8" s="659" t="s">
        <v>676</v>
      </c>
      <c r="L8" s="711"/>
      <c r="M8" s="660"/>
    </row>
    <row r="9" spans="1:13" s="56" customFormat="1" ht="79.5" thickBot="1" x14ac:dyDescent="0.25">
      <c r="A9" s="82"/>
      <c r="B9" s="706"/>
      <c r="C9" s="284" t="s">
        <v>672</v>
      </c>
      <c r="D9" s="287" t="s">
        <v>673</v>
      </c>
      <c r="E9" s="285" t="s">
        <v>242</v>
      </c>
      <c r="F9" s="257" t="s">
        <v>671</v>
      </c>
      <c r="G9" s="259" t="s">
        <v>252</v>
      </c>
      <c r="H9" s="285" t="s">
        <v>253</v>
      </c>
      <c r="I9" s="286" t="s">
        <v>230</v>
      </c>
      <c r="J9" s="287" t="s">
        <v>243</v>
      </c>
      <c r="K9" s="256" t="s">
        <v>227</v>
      </c>
      <c r="L9" s="288" t="s">
        <v>243</v>
      </c>
      <c r="M9" s="257" t="s">
        <v>677</v>
      </c>
    </row>
    <row r="10" spans="1:13" s="56" customFormat="1" x14ac:dyDescent="0.2">
      <c r="A10" s="82"/>
      <c r="B10" s="700">
        <v>2021</v>
      </c>
      <c r="C10" s="713">
        <v>44644</v>
      </c>
      <c r="D10" s="722" t="s">
        <v>804</v>
      </c>
      <c r="E10" s="713"/>
      <c r="F10" s="722"/>
      <c r="G10" s="719">
        <v>-3887995</v>
      </c>
      <c r="H10" s="719">
        <v>-3887995</v>
      </c>
      <c r="I10" s="716"/>
      <c r="J10" s="719"/>
      <c r="K10" s="162"/>
      <c r="L10" s="143"/>
      <c r="M10" s="697" t="s">
        <v>805</v>
      </c>
    </row>
    <row r="11" spans="1:13" s="56" customFormat="1" x14ac:dyDescent="0.2">
      <c r="A11" s="82"/>
      <c r="B11" s="701"/>
      <c r="C11" s="714"/>
      <c r="D11" s="723"/>
      <c r="E11" s="714"/>
      <c r="F11" s="723"/>
      <c r="G11" s="720"/>
      <c r="H11" s="720"/>
      <c r="I11" s="717"/>
      <c r="J11" s="720"/>
      <c r="K11" s="163"/>
      <c r="L11" s="134"/>
      <c r="M11" s="698"/>
    </row>
    <row r="12" spans="1:13" s="56" customFormat="1" ht="16.5" thickBot="1" x14ac:dyDescent="0.25">
      <c r="A12" s="82"/>
      <c r="B12" s="701"/>
      <c r="C12" s="715"/>
      <c r="D12" s="724"/>
      <c r="E12" s="715"/>
      <c r="F12" s="724"/>
      <c r="G12" s="721"/>
      <c r="H12" s="721"/>
      <c r="I12" s="718"/>
      <c r="J12" s="721"/>
      <c r="K12" s="164"/>
      <c r="L12" s="140"/>
      <c r="M12" s="699"/>
    </row>
    <row r="13" spans="1:13" x14ac:dyDescent="0.25">
      <c r="A13" s="83"/>
      <c r="B13" s="700">
        <v>2020</v>
      </c>
      <c r="C13" s="713">
        <v>44407</v>
      </c>
      <c r="D13" s="722" t="s">
        <v>775</v>
      </c>
      <c r="E13" s="713">
        <v>44438</v>
      </c>
      <c r="F13" s="722" t="s">
        <v>776</v>
      </c>
      <c r="G13" s="719">
        <v>-798349</v>
      </c>
      <c r="H13" s="719">
        <v>-798349</v>
      </c>
      <c r="I13" s="716"/>
      <c r="J13" s="719"/>
      <c r="K13" s="162"/>
      <c r="L13" s="143"/>
      <c r="M13" s="697" t="s">
        <v>749</v>
      </c>
    </row>
    <row r="14" spans="1:13" x14ac:dyDescent="0.25">
      <c r="A14" s="83"/>
      <c r="B14" s="701"/>
      <c r="C14" s="714"/>
      <c r="D14" s="723"/>
      <c r="E14" s="714"/>
      <c r="F14" s="723"/>
      <c r="G14" s="720"/>
      <c r="H14" s="720"/>
      <c r="I14" s="717"/>
      <c r="J14" s="720"/>
      <c r="K14" s="163"/>
      <c r="L14" s="134"/>
      <c r="M14" s="698"/>
    </row>
    <row r="15" spans="1:13" ht="16.5" thickBot="1" x14ac:dyDescent="0.3">
      <c r="A15" s="83"/>
      <c r="B15" s="701"/>
      <c r="C15" s="715"/>
      <c r="D15" s="724"/>
      <c r="E15" s="715"/>
      <c r="F15" s="724"/>
      <c r="G15" s="721"/>
      <c r="H15" s="721"/>
      <c r="I15" s="718"/>
      <c r="J15" s="721"/>
      <c r="K15" s="164"/>
      <c r="L15" s="140"/>
      <c r="M15" s="699"/>
    </row>
    <row r="16" spans="1:13" x14ac:dyDescent="0.25">
      <c r="A16" s="83"/>
      <c r="B16" s="725">
        <v>2019</v>
      </c>
      <c r="C16" s="713">
        <v>44134</v>
      </c>
      <c r="D16" s="722" t="s">
        <v>774</v>
      </c>
      <c r="E16" s="713">
        <v>44134</v>
      </c>
      <c r="F16" s="722" t="s">
        <v>777</v>
      </c>
      <c r="G16" s="728">
        <v>23754987</v>
      </c>
      <c r="H16" s="728">
        <v>23754987</v>
      </c>
      <c r="I16" s="716">
        <v>0.2</v>
      </c>
      <c r="J16" s="719">
        <v>4750997</v>
      </c>
      <c r="K16" s="152"/>
      <c r="L16" s="131"/>
      <c r="M16" s="440"/>
    </row>
    <row r="17" spans="1:14" x14ac:dyDescent="0.25">
      <c r="A17" s="83"/>
      <c r="B17" s="701"/>
      <c r="C17" s="714"/>
      <c r="D17" s="723"/>
      <c r="E17" s="714"/>
      <c r="F17" s="723"/>
      <c r="G17" s="729"/>
      <c r="H17" s="729"/>
      <c r="I17" s="717"/>
      <c r="J17" s="720"/>
      <c r="K17" s="138">
        <v>0.4</v>
      </c>
      <c r="L17" s="134">
        <v>9501995</v>
      </c>
      <c r="M17" s="133" t="s">
        <v>750</v>
      </c>
    </row>
    <row r="18" spans="1:14" ht="16.5" thickBot="1" x14ac:dyDescent="0.3">
      <c r="A18" s="83"/>
      <c r="B18" s="726"/>
      <c r="C18" s="715"/>
      <c r="D18" s="724"/>
      <c r="E18" s="715"/>
      <c r="F18" s="724"/>
      <c r="G18" s="730"/>
      <c r="H18" s="730"/>
      <c r="I18" s="718"/>
      <c r="J18" s="721"/>
      <c r="K18" s="137">
        <v>0.4</v>
      </c>
      <c r="L18" s="132">
        <v>9501995</v>
      </c>
      <c r="M18" s="441" t="s">
        <v>751</v>
      </c>
    </row>
    <row r="19" spans="1:14" x14ac:dyDescent="0.25">
      <c r="A19" s="83"/>
      <c r="B19" s="725">
        <v>2018</v>
      </c>
      <c r="C19" s="713">
        <v>43637</v>
      </c>
      <c r="D19" s="722" t="s">
        <v>754</v>
      </c>
      <c r="E19" s="713" t="s">
        <v>778</v>
      </c>
      <c r="F19" s="722" t="s">
        <v>779</v>
      </c>
      <c r="G19" s="728">
        <v>14213776</v>
      </c>
      <c r="H19" s="728">
        <v>14213776</v>
      </c>
      <c r="I19" s="716">
        <v>0.1</v>
      </c>
      <c r="J19" s="719">
        <v>1421400</v>
      </c>
      <c r="K19" s="142"/>
      <c r="L19" s="143"/>
      <c r="M19" s="141"/>
    </row>
    <row r="20" spans="1:14" x14ac:dyDescent="0.25">
      <c r="A20" s="83"/>
      <c r="B20" s="701"/>
      <c r="C20" s="714"/>
      <c r="D20" s="723"/>
      <c r="E20" s="714"/>
      <c r="F20" s="723"/>
      <c r="G20" s="729"/>
      <c r="H20" s="729"/>
      <c r="I20" s="717"/>
      <c r="J20" s="720"/>
      <c r="K20" s="138">
        <v>0.65</v>
      </c>
      <c r="L20" s="134">
        <v>9239100</v>
      </c>
      <c r="M20" s="133" t="s">
        <v>750</v>
      </c>
    </row>
    <row r="21" spans="1:14" ht="16.5" thickBot="1" x14ac:dyDescent="0.3">
      <c r="A21" s="83"/>
      <c r="B21" s="726"/>
      <c r="C21" s="715"/>
      <c r="D21" s="724"/>
      <c r="E21" s="715"/>
      <c r="F21" s="724"/>
      <c r="G21" s="730"/>
      <c r="H21" s="730"/>
      <c r="I21" s="718"/>
      <c r="J21" s="721"/>
      <c r="K21" s="151">
        <v>0.25</v>
      </c>
      <c r="L21" s="135">
        <v>3553276</v>
      </c>
      <c r="M21" s="441" t="s">
        <v>751</v>
      </c>
    </row>
    <row r="22" spans="1:14" x14ac:dyDescent="0.25">
      <c r="A22" s="83"/>
      <c r="B22" s="725">
        <v>2017</v>
      </c>
      <c r="C22" s="713">
        <v>43276</v>
      </c>
      <c r="D22" s="722" t="s">
        <v>753</v>
      </c>
      <c r="E22" s="713">
        <v>43301</v>
      </c>
      <c r="F22" s="722" t="s">
        <v>780</v>
      </c>
      <c r="G22" s="728">
        <v>120843</v>
      </c>
      <c r="H22" s="728">
        <v>120843</v>
      </c>
      <c r="I22" s="716">
        <v>0.5</v>
      </c>
      <c r="J22" s="719">
        <v>60422</v>
      </c>
      <c r="K22" s="137"/>
      <c r="L22" s="132"/>
      <c r="M22" s="136"/>
    </row>
    <row r="23" spans="1:14" x14ac:dyDescent="0.25">
      <c r="A23" s="83"/>
      <c r="B23" s="701"/>
      <c r="C23" s="714"/>
      <c r="D23" s="723"/>
      <c r="E23" s="714"/>
      <c r="F23" s="723"/>
      <c r="G23" s="729"/>
      <c r="H23" s="729"/>
      <c r="I23" s="717"/>
      <c r="J23" s="720"/>
      <c r="K23" s="138">
        <v>0.5</v>
      </c>
      <c r="L23" s="134">
        <v>60421</v>
      </c>
      <c r="M23" s="133" t="s">
        <v>751</v>
      </c>
    </row>
    <row r="24" spans="1:14" ht="16.5" thickBot="1" x14ac:dyDescent="0.3">
      <c r="A24" s="83"/>
      <c r="B24" s="726"/>
      <c r="C24" s="715"/>
      <c r="D24" s="724"/>
      <c r="E24" s="715"/>
      <c r="F24" s="724"/>
      <c r="G24" s="730"/>
      <c r="H24" s="730"/>
      <c r="I24" s="718"/>
      <c r="J24" s="721"/>
      <c r="K24" s="139"/>
      <c r="L24" s="140"/>
      <c r="M24" s="441"/>
    </row>
    <row r="25" spans="1:14" ht="16.5" customHeight="1" x14ac:dyDescent="0.25">
      <c r="A25" s="16"/>
      <c r="B25" s="739" t="s">
        <v>248</v>
      </c>
      <c r="C25" s="739"/>
      <c r="D25" s="739"/>
      <c r="E25" s="739"/>
      <c r="F25" s="739"/>
      <c r="G25" s="739"/>
      <c r="H25" s="739"/>
      <c r="I25" s="739"/>
      <c r="J25" s="739"/>
      <c r="K25" s="739"/>
      <c r="L25" s="739"/>
      <c r="M25" s="739"/>
    </row>
    <row r="26" spans="1:14" ht="16.5" customHeight="1" x14ac:dyDescent="0.25">
      <c r="A26" s="16"/>
      <c r="B26" s="381"/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</row>
    <row r="27" spans="1:14" x14ac:dyDescent="0.25">
      <c r="B27" s="740"/>
      <c r="C27" s="740"/>
      <c r="D27" s="740"/>
      <c r="E27" s="740"/>
      <c r="F27" s="740"/>
      <c r="G27" s="740"/>
      <c r="H27" s="740"/>
      <c r="I27" s="740"/>
      <c r="J27" s="740"/>
      <c r="K27" s="740"/>
      <c r="L27" s="23"/>
    </row>
    <row r="28" spans="1:14" ht="16.5" thickBot="1" x14ac:dyDescent="0.3">
      <c r="B28" s="712" t="s">
        <v>669</v>
      </c>
      <c r="C28" s="712"/>
      <c r="D28" s="712"/>
      <c r="E28" s="712"/>
      <c r="F28" s="712"/>
      <c r="G28" s="712"/>
      <c r="H28" s="712"/>
      <c r="I28" s="712"/>
      <c r="J28" s="712"/>
      <c r="K28" s="165"/>
      <c r="L28" s="165"/>
      <c r="M28" s="16"/>
    </row>
    <row r="29" spans="1:14" s="56" customFormat="1" ht="15.75" customHeight="1" x14ac:dyDescent="0.2">
      <c r="B29" s="665" t="s">
        <v>249</v>
      </c>
      <c r="C29" s="702" t="s">
        <v>244</v>
      </c>
      <c r="D29" s="704"/>
      <c r="E29" s="703" t="s">
        <v>231</v>
      </c>
      <c r="F29" s="703"/>
      <c r="G29" s="703"/>
      <c r="H29" s="703"/>
      <c r="I29" s="703"/>
      <c r="J29" s="704"/>
      <c r="K29" s="166"/>
      <c r="L29" s="166"/>
      <c r="M29" s="107"/>
      <c r="N29" s="107"/>
    </row>
    <row r="30" spans="1:14" s="56" customFormat="1" ht="8.25" customHeight="1" thickBot="1" x14ac:dyDescent="0.25">
      <c r="B30" s="727"/>
      <c r="C30" s="705"/>
      <c r="D30" s="707"/>
      <c r="E30" s="706"/>
      <c r="F30" s="706"/>
      <c r="G30" s="706"/>
      <c r="H30" s="706"/>
      <c r="I30" s="706"/>
      <c r="J30" s="707"/>
      <c r="K30" s="166"/>
      <c r="M30" s="380"/>
      <c r="N30" s="107"/>
    </row>
    <row r="31" spans="1:14" s="56" customFormat="1" ht="27" customHeight="1" thickBot="1" x14ac:dyDescent="0.25">
      <c r="B31" s="666"/>
      <c r="C31" s="284" t="s">
        <v>197</v>
      </c>
      <c r="D31" s="289" t="s">
        <v>202</v>
      </c>
      <c r="E31" s="266" t="s">
        <v>245</v>
      </c>
      <c r="F31" s="738" t="s">
        <v>246</v>
      </c>
      <c r="G31" s="709"/>
      <c r="H31" s="709"/>
      <c r="I31" s="709"/>
      <c r="J31" s="710"/>
      <c r="K31" s="166"/>
      <c r="M31" s="107"/>
      <c r="N31" s="107"/>
    </row>
    <row r="32" spans="1:14" s="56" customFormat="1" x14ac:dyDescent="0.2">
      <c r="B32" s="725">
        <v>2021</v>
      </c>
      <c r="C32" s="364"/>
      <c r="D32" s="153"/>
      <c r="E32" s="492"/>
      <c r="F32" s="734"/>
      <c r="G32" s="735"/>
      <c r="H32" s="735"/>
      <c r="I32" s="735"/>
      <c r="J32" s="736"/>
      <c r="K32" s="166"/>
      <c r="M32" s="107"/>
    </row>
    <row r="33" spans="2:13" s="56" customFormat="1" x14ac:dyDescent="0.2">
      <c r="B33" s="737"/>
      <c r="C33" s="365"/>
      <c r="D33" s="154"/>
      <c r="E33" s="493"/>
      <c r="F33" s="731"/>
      <c r="G33" s="732"/>
      <c r="H33" s="732"/>
      <c r="I33" s="732"/>
      <c r="J33" s="733"/>
      <c r="K33" s="166"/>
      <c r="L33" s="166"/>
      <c r="M33" s="107"/>
    </row>
    <row r="34" spans="2:13" s="56" customFormat="1" x14ac:dyDescent="0.2">
      <c r="B34" s="737"/>
      <c r="C34" s="365"/>
      <c r="D34" s="155"/>
      <c r="E34" s="493"/>
      <c r="F34" s="731"/>
      <c r="G34" s="732"/>
      <c r="H34" s="732"/>
      <c r="I34" s="732"/>
      <c r="J34" s="733"/>
      <c r="K34" s="166"/>
      <c r="L34" s="166"/>
      <c r="M34" s="107"/>
    </row>
    <row r="35" spans="2:13" s="56" customFormat="1" ht="16.5" thickBot="1" x14ac:dyDescent="0.25">
      <c r="B35" s="737"/>
      <c r="C35" s="374"/>
      <c r="D35" s="375"/>
      <c r="E35" s="494"/>
      <c r="F35" s="731"/>
      <c r="G35" s="732"/>
      <c r="H35" s="732"/>
      <c r="I35" s="732"/>
      <c r="J35" s="733"/>
      <c r="K35" s="166"/>
      <c r="L35" s="166"/>
      <c r="M35" s="107"/>
    </row>
    <row r="36" spans="2:13" s="56" customFormat="1" ht="16.5" thickBot="1" x14ac:dyDescent="0.25">
      <c r="B36" s="726"/>
      <c r="C36" s="491">
        <f>+C32+C33+C34+C35</f>
        <v>0</v>
      </c>
      <c r="D36" s="373" t="s">
        <v>232</v>
      </c>
      <c r="E36" s="376"/>
      <c r="F36" s="377"/>
      <c r="G36" s="377"/>
      <c r="H36" s="377"/>
      <c r="I36" s="378"/>
      <c r="J36" s="379"/>
      <c r="K36" s="166"/>
      <c r="L36" s="166"/>
      <c r="M36" s="107"/>
    </row>
    <row r="37" spans="2:13" s="56" customFormat="1" x14ac:dyDescent="0.2">
      <c r="B37" s="725">
        <v>2020</v>
      </c>
      <c r="C37" s="364"/>
      <c r="D37" s="486"/>
      <c r="E37" s="492"/>
      <c r="F37" s="734"/>
      <c r="G37" s="735"/>
      <c r="H37" s="735"/>
      <c r="I37" s="735"/>
      <c r="J37" s="736"/>
      <c r="K37" s="166"/>
      <c r="L37" s="166"/>
      <c r="M37" s="107"/>
    </row>
    <row r="38" spans="2:13" s="56" customFormat="1" x14ac:dyDescent="0.2">
      <c r="B38" s="737"/>
      <c r="C38" s="365"/>
      <c r="D38" s="487"/>
      <c r="E38" s="493"/>
      <c r="F38" s="731"/>
      <c r="G38" s="732"/>
      <c r="H38" s="732"/>
      <c r="I38" s="732"/>
      <c r="J38" s="733"/>
      <c r="K38" s="166"/>
      <c r="L38" s="166"/>
      <c r="M38" s="107"/>
    </row>
    <row r="39" spans="2:13" s="56" customFormat="1" x14ac:dyDescent="0.2">
      <c r="B39" s="737"/>
      <c r="C39" s="365"/>
      <c r="D39" s="488"/>
      <c r="E39" s="493"/>
      <c r="F39" s="731"/>
      <c r="G39" s="732"/>
      <c r="H39" s="732"/>
      <c r="I39" s="732"/>
      <c r="J39" s="733"/>
      <c r="K39" s="166"/>
      <c r="L39" s="166"/>
      <c r="M39" s="107"/>
    </row>
    <row r="40" spans="2:13" s="56" customFormat="1" ht="16.5" thickBot="1" x14ac:dyDescent="0.25">
      <c r="B40" s="737"/>
      <c r="C40" s="374"/>
      <c r="D40" s="489"/>
      <c r="E40" s="494"/>
      <c r="F40" s="731"/>
      <c r="G40" s="732"/>
      <c r="H40" s="732"/>
      <c r="I40" s="732"/>
      <c r="J40" s="733"/>
      <c r="K40" s="166"/>
      <c r="L40" s="166"/>
      <c r="M40" s="107"/>
    </row>
    <row r="41" spans="2:13" s="56" customFormat="1" ht="16.5" thickBot="1" x14ac:dyDescent="0.25">
      <c r="B41" s="726"/>
      <c r="C41" s="491">
        <f>+C37+C38+C39+C40</f>
        <v>0</v>
      </c>
      <c r="D41" s="490" t="s">
        <v>232</v>
      </c>
      <c r="E41" s="376"/>
      <c r="F41" s="377"/>
      <c r="G41" s="377"/>
      <c r="H41" s="377"/>
      <c r="I41" s="378"/>
      <c r="J41" s="379"/>
      <c r="K41" s="166"/>
      <c r="L41" s="166"/>
      <c r="M41" s="107"/>
    </row>
    <row r="42" spans="2:13" s="56" customFormat="1" x14ac:dyDescent="0.2">
      <c r="B42" s="725">
        <v>2019</v>
      </c>
      <c r="C42" s="364">
        <v>60422</v>
      </c>
      <c r="D42" s="486">
        <v>43532</v>
      </c>
      <c r="E42" s="492" t="s">
        <v>753</v>
      </c>
      <c r="F42" s="734"/>
      <c r="G42" s="735"/>
      <c r="H42" s="735"/>
      <c r="I42" s="735"/>
      <c r="J42" s="736"/>
      <c r="K42" s="166"/>
      <c r="L42" s="166"/>
      <c r="M42" s="107"/>
    </row>
    <row r="43" spans="2:13" s="56" customFormat="1" x14ac:dyDescent="0.2">
      <c r="B43" s="737"/>
      <c r="C43" s="365">
        <v>1421400</v>
      </c>
      <c r="D43" s="487">
        <v>43783</v>
      </c>
      <c r="E43" s="493" t="s">
        <v>754</v>
      </c>
      <c r="F43" s="731"/>
      <c r="G43" s="732"/>
      <c r="H43" s="732"/>
      <c r="I43" s="732"/>
      <c r="J43" s="733"/>
      <c r="K43" s="166"/>
      <c r="L43" s="166"/>
      <c r="M43" s="107"/>
    </row>
    <row r="44" spans="2:13" s="56" customFormat="1" x14ac:dyDescent="0.2">
      <c r="B44" s="737"/>
      <c r="C44" s="365"/>
      <c r="D44" s="488"/>
      <c r="E44" s="493"/>
      <c r="F44" s="731"/>
      <c r="G44" s="732"/>
      <c r="H44" s="732"/>
      <c r="I44" s="732"/>
      <c r="J44" s="733"/>
      <c r="K44" s="166"/>
      <c r="L44" s="166"/>
      <c r="M44" s="107"/>
    </row>
    <row r="45" spans="2:13" s="56" customFormat="1" ht="16.5" thickBot="1" x14ac:dyDescent="0.25">
      <c r="B45" s="737"/>
      <c r="C45" s="374"/>
      <c r="D45" s="489"/>
      <c r="E45" s="494"/>
      <c r="F45" s="731"/>
      <c r="G45" s="732"/>
      <c r="H45" s="732"/>
      <c r="I45" s="732"/>
      <c r="J45" s="733"/>
      <c r="K45" s="166"/>
      <c r="L45" s="166"/>
      <c r="M45" s="107"/>
    </row>
    <row r="46" spans="2:13" s="56" customFormat="1" ht="16.5" thickBot="1" x14ac:dyDescent="0.25">
      <c r="B46" s="726"/>
      <c r="C46" s="491">
        <f>+C42+C43+C44+C45</f>
        <v>1481822</v>
      </c>
      <c r="D46" s="490" t="s">
        <v>232</v>
      </c>
      <c r="E46" s="376"/>
      <c r="F46" s="377"/>
      <c r="G46" s="377"/>
      <c r="H46" s="377"/>
      <c r="I46" s="378"/>
      <c r="J46" s="379"/>
      <c r="K46" s="166"/>
      <c r="L46" s="166"/>
      <c r="M46" s="107"/>
    </row>
    <row r="47" spans="2:13" s="56" customFormat="1" x14ac:dyDescent="0.2">
      <c r="B47" s="725">
        <v>2018</v>
      </c>
      <c r="C47" s="364">
        <v>503388</v>
      </c>
      <c r="D47" s="486">
        <v>43244</v>
      </c>
      <c r="E47" s="492" t="s">
        <v>752</v>
      </c>
      <c r="F47" s="734"/>
      <c r="G47" s="735"/>
      <c r="H47" s="735"/>
      <c r="I47" s="735"/>
      <c r="J47" s="736"/>
      <c r="K47" s="166"/>
      <c r="L47" s="166"/>
      <c r="M47" s="107"/>
    </row>
    <row r="48" spans="2:13" s="56" customFormat="1" x14ac:dyDescent="0.2">
      <c r="B48" s="737"/>
      <c r="C48" s="365"/>
      <c r="D48" s="487"/>
      <c r="E48" s="493"/>
      <c r="F48" s="731"/>
      <c r="G48" s="732"/>
      <c r="H48" s="732"/>
      <c r="I48" s="732"/>
      <c r="J48" s="733"/>
      <c r="K48" s="166"/>
      <c r="L48" s="166"/>
      <c r="M48" s="107"/>
    </row>
    <row r="49" spans="2:13" s="56" customFormat="1" x14ac:dyDescent="0.2">
      <c r="B49" s="737"/>
      <c r="C49" s="365"/>
      <c r="D49" s="488"/>
      <c r="E49" s="493"/>
      <c r="F49" s="731"/>
      <c r="G49" s="732"/>
      <c r="H49" s="732"/>
      <c r="I49" s="732"/>
      <c r="J49" s="733"/>
      <c r="K49" s="166"/>
      <c r="L49" s="166"/>
      <c r="M49" s="107"/>
    </row>
    <row r="50" spans="2:13" s="56" customFormat="1" ht="16.5" thickBot="1" x14ac:dyDescent="0.25">
      <c r="B50" s="737"/>
      <c r="C50" s="374"/>
      <c r="D50" s="489"/>
      <c r="E50" s="494"/>
      <c r="F50" s="731"/>
      <c r="G50" s="732"/>
      <c r="H50" s="732"/>
      <c r="I50" s="732"/>
      <c r="J50" s="733"/>
      <c r="K50" s="166"/>
      <c r="L50" s="166"/>
      <c r="M50" s="107"/>
    </row>
    <row r="51" spans="2:13" s="56" customFormat="1" ht="16.5" thickBot="1" x14ac:dyDescent="0.25">
      <c r="B51" s="726"/>
      <c r="C51" s="491">
        <f>+C47+C48+C49+C50</f>
        <v>503388</v>
      </c>
      <c r="D51" s="490" t="s">
        <v>232</v>
      </c>
      <c r="E51" s="376"/>
      <c r="F51" s="377"/>
      <c r="G51" s="377"/>
      <c r="H51" s="377"/>
      <c r="I51" s="378"/>
      <c r="J51" s="379"/>
      <c r="K51" s="166"/>
      <c r="L51" s="166"/>
      <c r="M51" s="107"/>
    </row>
    <row r="52" spans="2:13" s="56" customFormat="1" x14ac:dyDescent="0.2">
      <c r="B52" s="725">
        <v>2017</v>
      </c>
      <c r="C52" s="364"/>
      <c r="D52" s="486"/>
      <c r="E52" s="492"/>
      <c r="F52" s="734"/>
      <c r="G52" s="735"/>
      <c r="H52" s="735"/>
      <c r="I52" s="735"/>
      <c r="J52" s="736"/>
      <c r="K52" s="166"/>
      <c r="L52" s="166"/>
      <c r="M52" s="107"/>
    </row>
    <row r="53" spans="2:13" s="56" customFormat="1" x14ac:dyDescent="0.2">
      <c r="B53" s="737"/>
      <c r="C53" s="365"/>
      <c r="D53" s="487"/>
      <c r="E53" s="493"/>
      <c r="F53" s="731"/>
      <c r="G53" s="732"/>
      <c r="H53" s="732"/>
      <c r="I53" s="732"/>
      <c r="J53" s="733"/>
      <c r="K53" s="166"/>
      <c r="L53" s="166"/>
      <c r="M53" s="107"/>
    </row>
    <row r="54" spans="2:13" s="56" customFormat="1" x14ac:dyDescent="0.2">
      <c r="B54" s="737"/>
      <c r="C54" s="365"/>
      <c r="D54" s="488"/>
      <c r="E54" s="493"/>
      <c r="F54" s="731"/>
      <c r="G54" s="732"/>
      <c r="H54" s="732"/>
      <c r="I54" s="732"/>
      <c r="J54" s="733"/>
      <c r="K54" s="166"/>
      <c r="L54" s="166"/>
      <c r="M54" s="107"/>
    </row>
    <row r="55" spans="2:13" s="56" customFormat="1" ht="16.5" thickBot="1" x14ac:dyDescent="0.25">
      <c r="B55" s="737"/>
      <c r="C55" s="374"/>
      <c r="D55" s="489"/>
      <c r="E55" s="494"/>
      <c r="F55" s="731"/>
      <c r="G55" s="732"/>
      <c r="H55" s="732"/>
      <c r="I55" s="732"/>
      <c r="J55" s="733"/>
      <c r="K55" s="166"/>
      <c r="L55" s="166"/>
      <c r="M55" s="107"/>
    </row>
    <row r="56" spans="2:13" s="56" customFormat="1" ht="16.5" thickBot="1" x14ac:dyDescent="0.25">
      <c r="B56" s="726"/>
      <c r="C56" s="491">
        <f>+C52+C53+C54+C55</f>
        <v>0</v>
      </c>
      <c r="D56" s="373" t="s">
        <v>232</v>
      </c>
      <c r="E56" s="376"/>
      <c r="F56" s="377"/>
      <c r="G56" s="377"/>
      <c r="H56" s="377"/>
      <c r="I56" s="378"/>
      <c r="J56" s="379"/>
      <c r="K56" s="166"/>
      <c r="L56" s="166"/>
      <c r="M56" s="107"/>
    </row>
    <row r="57" spans="2:13" x14ac:dyDescent="0.25">
      <c r="I57" s="16"/>
      <c r="J57" s="16"/>
    </row>
    <row r="58" spans="2:13" x14ac:dyDescent="0.25">
      <c r="B58" s="13" t="s">
        <v>247</v>
      </c>
    </row>
  </sheetData>
  <mergeCells count="87"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  <mergeCell ref="J13:J15"/>
    <mergeCell ref="J16:J18"/>
    <mergeCell ref="J19:J21"/>
    <mergeCell ref="J22:J24"/>
    <mergeCell ref="I13:I15"/>
    <mergeCell ref="I16:I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D13:D15"/>
    <mergeCell ref="D16:D18"/>
    <mergeCell ref="G10:G12"/>
    <mergeCell ref="G13:G15"/>
    <mergeCell ref="G16:G18"/>
    <mergeCell ref="E13:E15"/>
    <mergeCell ref="E16:E18"/>
    <mergeCell ref="H13:H15"/>
    <mergeCell ref="H16:H18"/>
    <mergeCell ref="F10:F12"/>
    <mergeCell ref="F13:F15"/>
    <mergeCell ref="F16:F18"/>
    <mergeCell ref="H22:H24"/>
    <mergeCell ref="G22:G24"/>
    <mergeCell ref="I22:I24"/>
    <mergeCell ref="D22:D24"/>
    <mergeCell ref="F19:F21"/>
    <mergeCell ref="F22:F24"/>
    <mergeCell ref="M10:M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M13:M15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</mergeCell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</cp:lastModifiedBy>
  <cp:lastPrinted>2022-06-09T07:41:52Z</cp:lastPrinted>
  <dcterms:created xsi:type="dcterms:W3CDTF">2013-03-12T08:27:17Z</dcterms:created>
  <dcterms:modified xsi:type="dcterms:W3CDTF">2022-06-09T07:42:19Z</dcterms:modified>
</cp:coreProperties>
</file>