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jilja\Desktop\NOVO 04.05.2022\LJILJINA DOKUMENTACIJA\2023-KVARTALNI IZVESTAJI\2023-I квартал\"/>
    </mc:Choice>
  </mc:AlternateContent>
  <xr:revisionPtr revIDLastSave="0" documentId="13_ncr:1_{537687F3-8653-484C-AC00-A0BE9E224A9D}" xr6:coauthVersionLast="47" xr6:coauthVersionMax="47" xr10:uidLastSave="{00000000-0000-0000-0000-000000000000}"/>
  <bookViews>
    <workbookView xWindow="-120" yWindow="-120" windowWidth="29040" windowHeight="15990" tabRatio="905" activeTab="1" xr2:uid="{00000000-000D-0000-FFFF-FFFF00000000}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Готовина!$A$1:$I$93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запослених'!$A$1:$H$42</definedName>
  </definedNames>
  <calcPr calcId="181029"/>
</workbook>
</file>

<file path=xl/calcChain.xml><?xml version="1.0" encoding="utf-8"?>
<calcChain xmlns="http://schemas.openxmlformats.org/spreadsheetml/2006/main">
  <c r="H25" i="22" l="1"/>
  <c r="H24" i="22"/>
  <c r="P52" i="30"/>
  <c r="O52" i="30"/>
  <c r="N52" i="30"/>
  <c r="M52" i="30"/>
  <c r="L52" i="30"/>
  <c r="K52" i="30"/>
  <c r="J52" i="30"/>
  <c r="I52" i="30"/>
  <c r="P47" i="30"/>
  <c r="O47" i="30"/>
  <c r="N47" i="30"/>
  <c r="M47" i="30"/>
  <c r="L47" i="30"/>
  <c r="K47" i="30"/>
  <c r="J47" i="30"/>
  <c r="I47" i="30"/>
  <c r="P42" i="30"/>
  <c r="O42" i="30"/>
  <c r="N42" i="30"/>
  <c r="M42" i="30"/>
  <c r="L42" i="30"/>
  <c r="K42" i="30"/>
  <c r="J42" i="30"/>
  <c r="I42" i="30"/>
  <c r="P37" i="30"/>
  <c r="O37" i="30"/>
  <c r="N37" i="30"/>
  <c r="M37" i="30"/>
  <c r="L37" i="30"/>
  <c r="K37" i="30"/>
  <c r="J37" i="30"/>
  <c r="I37" i="30"/>
  <c r="P32" i="30"/>
  <c r="O32" i="30"/>
  <c r="N32" i="30"/>
  <c r="M32" i="30"/>
  <c r="L32" i="30"/>
  <c r="K32" i="30"/>
  <c r="J32" i="30"/>
  <c r="I32" i="30"/>
  <c r="P27" i="30"/>
  <c r="O27" i="30"/>
  <c r="N27" i="30"/>
  <c r="M27" i="30"/>
  <c r="L27" i="30"/>
  <c r="K27" i="30"/>
  <c r="J27" i="30"/>
  <c r="I27" i="30"/>
  <c r="P22" i="30"/>
  <c r="O22" i="30"/>
  <c r="N22" i="30"/>
  <c r="M22" i="30"/>
  <c r="L22" i="30"/>
  <c r="K22" i="30"/>
  <c r="J22" i="30"/>
  <c r="I22" i="30"/>
  <c r="P17" i="30"/>
  <c r="O17" i="30"/>
  <c r="N17" i="30"/>
  <c r="M17" i="30"/>
  <c r="L17" i="30"/>
  <c r="K17" i="30"/>
  <c r="J17" i="30"/>
  <c r="I17" i="30"/>
  <c r="P12" i="30"/>
  <c r="O12" i="30"/>
  <c r="N12" i="30"/>
  <c r="M12" i="30"/>
  <c r="L12" i="30"/>
  <c r="K12" i="30"/>
  <c r="J12" i="30"/>
  <c r="I12" i="30"/>
  <c r="G43" i="14"/>
  <c r="G28" i="14"/>
  <c r="H13" i="23"/>
  <c r="H20" i="23" s="1"/>
  <c r="C39" i="21"/>
  <c r="D8" i="22"/>
  <c r="G8" i="22" l="1"/>
  <c r="H22" i="28" l="1"/>
  <c r="G28" i="27" l="1"/>
  <c r="G11" i="27"/>
  <c r="P67" i="30"/>
  <c r="N67" i="30"/>
  <c r="L67" i="30"/>
  <c r="F10" i="31"/>
  <c r="G88" i="14"/>
  <c r="G73" i="14"/>
  <c r="G58" i="14"/>
  <c r="H57" i="27" l="1"/>
  <c r="H11" i="29"/>
  <c r="I21" i="29" l="1"/>
  <c r="F28" i="27"/>
  <c r="E11" i="29" l="1"/>
  <c r="E14" i="29"/>
  <c r="E25" i="29"/>
  <c r="F11" i="29"/>
  <c r="G11" i="29"/>
  <c r="F14" i="29"/>
  <c r="G14" i="29"/>
  <c r="H14" i="29"/>
  <c r="F25" i="29"/>
  <c r="G25" i="29"/>
  <c r="H25" i="29"/>
  <c r="F20" i="31" l="1"/>
  <c r="E20" i="31"/>
  <c r="D20" i="31"/>
  <c r="C20" i="31"/>
  <c r="D10" i="31"/>
  <c r="E10" i="31"/>
  <c r="C10" i="31"/>
  <c r="H34" i="28"/>
  <c r="H62" i="28"/>
  <c r="H66" i="28"/>
  <c r="H21" i="28"/>
  <c r="H20" i="28"/>
  <c r="H18" i="28"/>
  <c r="H17" i="28"/>
  <c r="H15" i="28"/>
  <c r="H13" i="28"/>
  <c r="H12" i="28"/>
  <c r="H10" i="28"/>
  <c r="C44" i="21" l="1"/>
  <c r="C49" i="21"/>
  <c r="C54" i="21"/>
  <c r="C64" i="21"/>
  <c r="C59" i="21"/>
  <c r="I11" i="10"/>
  <c r="I14" i="10"/>
  <c r="H35" i="22"/>
  <c r="H30" i="20"/>
  <c r="H31" i="20"/>
  <c r="H32" i="20"/>
  <c r="H33" i="20"/>
  <c r="H34" i="20"/>
  <c r="H35" i="20"/>
  <c r="H36" i="20"/>
  <c r="H37" i="20"/>
  <c r="H29" i="20"/>
  <c r="H28" i="20"/>
  <c r="I38" i="20"/>
  <c r="G38" i="20"/>
  <c r="F38" i="20"/>
  <c r="E38" i="20"/>
  <c r="F17" i="20"/>
  <c r="G17" i="20"/>
  <c r="H17" i="20"/>
  <c r="I17" i="20"/>
  <c r="E17" i="20"/>
  <c r="H38" i="20" l="1"/>
  <c r="J99" i="30"/>
  <c r="K99" i="30"/>
  <c r="L99" i="30"/>
  <c r="M99" i="30"/>
  <c r="N99" i="30"/>
  <c r="O99" i="30"/>
  <c r="P99" i="30"/>
  <c r="I99" i="30"/>
  <c r="I12" i="10"/>
  <c r="I13" i="10"/>
  <c r="I15" i="10"/>
  <c r="I16" i="10"/>
  <c r="I10" i="10"/>
  <c r="F132" i="27" l="1"/>
  <c r="G132" i="27"/>
  <c r="H132" i="27"/>
  <c r="E132" i="27"/>
  <c r="F124" i="27"/>
  <c r="G124" i="27"/>
  <c r="H124" i="27"/>
  <c r="E124" i="27"/>
  <c r="F114" i="27"/>
  <c r="G114" i="27"/>
  <c r="H114" i="27"/>
  <c r="E114" i="27"/>
  <c r="F111" i="27"/>
  <c r="G111" i="27"/>
  <c r="H111" i="27"/>
  <c r="E111" i="27"/>
  <c r="F99" i="27"/>
  <c r="G99" i="27"/>
  <c r="H99" i="27"/>
  <c r="E99" i="27"/>
  <c r="F94" i="27"/>
  <c r="G94" i="27"/>
  <c r="H94" i="27"/>
  <c r="E94" i="27"/>
  <c r="F92" i="27"/>
  <c r="G92" i="27"/>
  <c r="H92" i="27"/>
  <c r="E92" i="27"/>
  <c r="F89" i="27"/>
  <c r="G89" i="27"/>
  <c r="H89" i="27"/>
  <c r="F85" i="27"/>
  <c r="F77" i="27" s="1"/>
  <c r="G85" i="27"/>
  <c r="H85" i="27"/>
  <c r="E89" i="27"/>
  <c r="E85" i="27"/>
  <c r="F62" i="27"/>
  <c r="G62" i="27"/>
  <c r="H62" i="27"/>
  <c r="E62" i="27"/>
  <c r="F57" i="27"/>
  <c r="G57" i="27"/>
  <c r="E57" i="27"/>
  <c r="F50" i="27"/>
  <c r="G50" i="27"/>
  <c r="H50" i="27"/>
  <c r="E50" i="27"/>
  <c r="F43" i="27"/>
  <c r="G43" i="27"/>
  <c r="G41" i="27" s="1"/>
  <c r="H43" i="27"/>
  <c r="E43" i="27"/>
  <c r="E41" i="27"/>
  <c r="H28" i="27"/>
  <c r="E28" i="27"/>
  <c r="F18" i="27"/>
  <c r="G18" i="27"/>
  <c r="H18" i="27"/>
  <c r="E18" i="27"/>
  <c r="F11" i="27"/>
  <c r="H11" i="27"/>
  <c r="E11" i="27"/>
  <c r="F9" i="27"/>
  <c r="G9" i="27"/>
  <c r="H9" i="27"/>
  <c r="E9" i="27"/>
  <c r="E74" i="27" s="1"/>
  <c r="F41" i="27" l="1"/>
  <c r="F74" i="27" s="1"/>
  <c r="H77" i="27"/>
  <c r="H141" i="27" s="1"/>
  <c r="G74" i="27"/>
  <c r="H41" i="27"/>
  <c r="H74" i="27"/>
  <c r="F141" i="27"/>
  <c r="E77" i="27"/>
  <c r="E141" i="27" s="1"/>
  <c r="G77" i="27"/>
  <c r="G141" i="27" s="1"/>
  <c r="E36" i="29" l="1"/>
  <c r="E14" i="28" l="1"/>
  <c r="G47" i="28"/>
  <c r="F47" i="28"/>
  <c r="E47" i="28"/>
  <c r="D47" i="28"/>
  <c r="G39" i="28"/>
  <c r="F39" i="28"/>
  <c r="E39" i="28"/>
  <c r="E56" i="28" s="1"/>
  <c r="D39" i="28"/>
  <c r="D56" i="28"/>
  <c r="G14" i="28"/>
  <c r="F14" i="28"/>
  <c r="D14" i="28"/>
  <c r="G32" i="28"/>
  <c r="F32" i="28"/>
  <c r="E32" i="28"/>
  <c r="D32" i="28"/>
  <c r="G26" i="28"/>
  <c r="F26" i="28"/>
  <c r="E26" i="28"/>
  <c r="D26" i="28"/>
  <c r="H25" i="28"/>
  <c r="G9" i="28"/>
  <c r="F9" i="28"/>
  <c r="E9" i="28"/>
  <c r="D9" i="28"/>
  <c r="D23" i="28" s="1"/>
  <c r="F24" i="28" l="1"/>
  <c r="G23" i="28"/>
  <c r="H26" i="28"/>
  <c r="D37" i="28"/>
  <c r="E37" i="28"/>
  <c r="F37" i="28"/>
  <c r="G56" i="28"/>
  <c r="H39" i="28"/>
  <c r="H47" i="28"/>
  <c r="H32" i="28"/>
  <c r="F59" i="28"/>
  <c r="E23" i="28"/>
  <c r="G58" i="28"/>
  <c r="H9" i="28"/>
  <c r="H14" i="28"/>
  <c r="D59" i="28"/>
  <c r="D58" i="28"/>
  <c r="D60" i="28" s="1"/>
  <c r="E59" i="28"/>
  <c r="E58" i="28"/>
  <c r="G59" i="28"/>
  <c r="H23" i="28"/>
  <c r="G37" i="28"/>
  <c r="H37" i="28" s="1"/>
  <c r="F58" i="28"/>
  <c r="F56" i="28"/>
  <c r="E61" i="28" l="1"/>
  <c r="F61" i="28"/>
  <c r="G60" i="28"/>
  <c r="H61" i="28"/>
  <c r="H60" i="28"/>
  <c r="H24" i="28"/>
  <c r="D65" i="28" l="1"/>
  <c r="G65" i="28"/>
  <c r="F65" i="28"/>
  <c r="E65" i="28"/>
  <c r="H65" i="28" l="1"/>
  <c r="I67" i="29"/>
  <c r="I63" i="29"/>
  <c r="I51" i="29"/>
  <c r="I50" i="29"/>
  <c r="I45" i="29"/>
  <c r="I40" i="29"/>
  <c r="I39" i="29"/>
  <c r="I33" i="29"/>
  <c r="I32" i="29"/>
  <c r="I31" i="29"/>
  <c r="I29" i="29"/>
  <c r="I28" i="29"/>
  <c r="I27" i="29"/>
  <c r="I26" i="29"/>
  <c r="I24" i="29"/>
  <c r="I23" i="29"/>
  <c r="I12" i="29"/>
  <c r="I15" i="29"/>
  <c r="I20" i="29"/>
  <c r="I10" i="29"/>
  <c r="I30" i="29"/>
  <c r="I38" i="29"/>
  <c r="I41" i="29"/>
  <c r="I44" i="29"/>
  <c r="I46" i="29"/>
  <c r="I47" i="29"/>
  <c r="I60" i="29"/>
  <c r="I61" i="29"/>
  <c r="I65" i="29"/>
  <c r="I66" i="29"/>
  <c r="I68" i="29"/>
  <c r="I69" i="29"/>
  <c r="I70" i="29"/>
  <c r="H36" i="29" l="1"/>
  <c r="G36" i="29"/>
  <c r="F36" i="29"/>
  <c r="E22" i="29"/>
  <c r="F42" i="29"/>
  <c r="F48" i="29" s="1"/>
  <c r="G42" i="29"/>
  <c r="G48" i="29" s="1"/>
  <c r="H42" i="29"/>
  <c r="E42" i="29"/>
  <c r="E48" i="29" s="1"/>
  <c r="F22" i="29"/>
  <c r="F56" i="29" s="1"/>
  <c r="I14" i="29"/>
  <c r="I11" i="29"/>
  <c r="E9" i="29"/>
  <c r="F9" i="29"/>
  <c r="H48" i="29" l="1"/>
  <c r="I48" i="29" s="1"/>
  <c r="H22" i="29"/>
  <c r="I25" i="29"/>
  <c r="H9" i="29"/>
  <c r="H54" i="29" s="1"/>
  <c r="I49" i="29"/>
  <c r="G9" i="29"/>
  <c r="G54" i="29" s="1"/>
  <c r="G22" i="29"/>
  <c r="G35" i="29" s="1"/>
  <c r="F54" i="29"/>
  <c r="F58" i="29" s="1"/>
  <c r="F34" i="29"/>
  <c r="E56" i="29"/>
  <c r="E54" i="29"/>
  <c r="E58" i="29" s="1"/>
  <c r="E62" i="29" s="1"/>
  <c r="E71" i="29" s="1"/>
  <c r="H56" i="29"/>
  <c r="H58" i="29" s="1"/>
  <c r="H62" i="29" s="1"/>
  <c r="H71" i="29" s="1"/>
  <c r="E34" i="29"/>
  <c r="H38" i="22"/>
  <c r="H37" i="22"/>
  <c r="H36" i="22"/>
  <c r="H34" i="22"/>
  <c r="H33" i="22"/>
  <c r="H32" i="22"/>
  <c r="H31" i="22"/>
  <c r="H30" i="22"/>
  <c r="H29" i="22"/>
  <c r="H28" i="22"/>
  <c r="H27" i="22"/>
  <c r="H26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57" i="29"/>
  <c r="I55" i="29"/>
  <c r="I53" i="29"/>
  <c r="I52" i="29"/>
  <c r="I43" i="29"/>
  <c r="I42" i="29"/>
  <c r="I37" i="29"/>
  <c r="I36" i="29"/>
  <c r="I22" i="29" l="1"/>
  <c r="H34" i="29"/>
  <c r="I54" i="29"/>
  <c r="I9" i="29"/>
  <c r="G56" i="29"/>
  <c r="H64" i="28"/>
  <c r="H63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6" i="28"/>
  <c r="H45" i="28"/>
  <c r="H44" i="28"/>
  <c r="H43" i="28"/>
  <c r="H42" i="28"/>
  <c r="H41" i="28"/>
  <c r="H40" i="28"/>
  <c r="H38" i="28"/>
  <c r="H36" i="28"/>
  <c r="H35" i="28"/>
  <c r="H33" i="28"/>
  <c r="H31" i="28"/>
  <c r="H30" i="28"/>
  <c r="H29" i="28"/>
  <c r="H28" i="28"/>
  <c r="H27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56" i="29" l="1"/>
  <c r="G59" i="29"/>
  <c r="I58" i="29"/>
  <c r="I34" i="29"/>
  <c r="F62" i="29"/>
  <c r="F71" i="29" s="1"/>
  <c r="I62" i="29"/>
  <c r="G64" i="29" l="1"/>
  <c r="I59" i="29"/>
  <c r="G73" i="29" l="1"/>
  <c r="I73" i="29" s="1"/>
  <c r="I64" i="29"/>
  <c r="I71" i="29"/>
</calcChain>
</file>

<file path=xl/sharedStrings.xml><?xml version="1.0" encoding="utf-8"?>
<sst xmlns="http://schemas.openxmlformats.org/spreadsheetml/2006/main" count="1247" uniqueCount="828">
  <si>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</si>
  <si>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</si>
  <si>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</si>
  <si>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</si>
  <si>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</si>
  <si>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</si>
  <si>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</si>
  <si>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</si>
  <si>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</si>
  <si>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</si>
  <si>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</si>
  <si>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</si>
  <si>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</si>
  <si>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</si>
  <si>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</si>
  <si>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</si>
  <si>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</si>
  <si>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</si>
  <si>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</si>
  <si>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</si>
  <si>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</si>
  <si>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</si>
  <si>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</si>
  <si>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</si>
  <si>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</si>
  <si>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</si>
  <si>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</si>
  <si>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</si>
  <si>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</si>
  <si>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</si>
  <si>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</si>
  <si>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</si>
  <si>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</si>
  <si>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</si>
  <si>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</si>
  <si>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</si>
  <si>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</si>
  <si>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</si>
  <si>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</si>
  <si>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</si>
  <si>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</si>
  <si>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</si>
  <si>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</si>
  <si>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</si>
  <si>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</si>
  <si>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</si>
  <si>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</si>
  <si>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</si>
  <si>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</si>
  <si>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</si>
  <si>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</si>
  <si>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</si>
  <si>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</si>
  <si>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</si>
  <si>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</si>
  <si>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</si>
  <si>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</si>
  <si>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</si>
  <si>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</si>
  <si>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</si>
  <si>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</si>
  <si>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</si>
  <si>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</si>
  <si>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</si>
  <si>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</si>
  <si>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</si>
  <si>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</si>
  <si>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</si>
  <si>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</si>
  <si>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</si>
  <si>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</si>
  <si>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</si>
  <si>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</si>
  <si>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</si>
  <si>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</si>
  <si>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</si>
  <si>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</si>
  <si>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</si>
  <si>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</si>
  <si>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</si>
  <si>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</si>
  <si>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</si>
  <si>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</si>
  <si>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</si>
  <si>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</si>
  <si>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</si>
  <si>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</si>
  <si>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</si>
  <si>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</si>
  <si>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</si>
  <si>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</si>
  <si>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</si>
  <si>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</si>
  <si>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</si>
  <si>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</si>
  <si>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</si>
  <si>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</si>
  <si>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</si>
  <si>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</si>
  <si>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</si>
  <si>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</si>
  <si>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</si>
  <si>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</si>
  <si>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</si>
  <si>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</si>
  <si>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</si>
  <si>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</si>
  <si>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</si>
  <si>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</si>
  <si>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</si>
  <si>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</si>
  <si>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</si>
  <si>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</si>
  <si>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</si>
  <si>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</si>
  <si>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</si>
  <si>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</si>
  <si>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</si>
  <si>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</si>
  <si>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</si>
  <si>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</si>
  <si>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</si>
  <si>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</si>
  <si>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</si>
  <si>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</si>
  <si>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</si>
  <si>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</si>
  <si>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</si>
  <si>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</si>
  <si>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</si>
  <si>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</si>
  <si>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</si>
  <si>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</si>
  <si>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</si>
  <si>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</si>
  <si>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</si>
  <si>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</si>
  <si>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</si>
  <si>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</si>
  <si>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</si>
  <si>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</si>
  <si>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</si>
  <si>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</si>
  <si>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</si>
  <si>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</si>
  <si>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</si>
  <si>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</si>
  <si>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</si>
  <si>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</si>
  <si>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</si>
  <si>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</si>
  <si>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</si>
  <si>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</si>
  <si>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</si>
  <si>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</si>
  <si>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</si>
  <si>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</si>
  <si>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</si>
  <si>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</si>
  <si>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</si>
  <si>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</si>
  <si>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</si>
  <si>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</si>
  <si>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</si>
  <si>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</si>
  <si>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</si>
  <si>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</si>
  <si>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</si>
  <si>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</si>
  <si>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</si>
  <si>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</si>
  <si>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</si>
  <si>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</si>
  <si>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</si>
  <si>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</si>
  <si>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</si>
  <si>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</si>
  <si>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</si>
  <si>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</si>
  <si>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</si>
  <si>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</si>
  <si>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</si>
  <si>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</si>
  <si>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</si>
  <si>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</si>
  <si>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</si>
  <si>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</si>
  <si>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</si>
  <si>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</si>
  <si>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</si>
  <si>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</si>
  <si>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</si>
  <si>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</si>
  <si>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</si>
  <si>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</si>
  <si>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</si>
  <si>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</si>
  <si>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</si>
  <si>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</si>
  <si>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</si>
  <si>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</si>
  <si>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</si>
  <si>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</si>
  <si>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</si>
  <si>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</si>
  <si>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</si>
  <si>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</si>
  <si>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</si>
  <si>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</si>
  <si>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</si>
  <si>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</si>
  <si>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</si>
  <si>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</si>
  <si>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</si>
  <si>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</si>
  <si>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</si>
  <si>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</si>
  <si>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</si>
  <si>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</si>
  <si>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</si>
  <si>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</si>
  <si>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</si>
  <si>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</si>
  <si>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</si>
  <si>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</si>
  <si>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</si>
  <si>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</si>
  <si>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</si>
  <si>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</si>
  <si>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</si>
  <si>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</si>
  <si>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</si>
  <si>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</si>
  <si>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</si>
  <si>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</si>
  <si>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</si>
  <si>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</si>
  <si>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</si>
  <si>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</si>
  <si>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</si>
  <si>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</si>
  <si>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</si>
  <si>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</si>
  <si>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</si>
  <si>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</si>
  <si>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</si>
  <si>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</si>
  <si>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</si>
  <si>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</si>
  <si>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</si>
  <si>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</si>
  <si>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</si>
  <si>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</si>
  <si>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</si>
  <si>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</si>
  <si>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</si>
  <si>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</si>
  <si>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</si>
  <si>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</si>
  <si>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</si>
  <si>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</si>
  <si>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</si>
  <si>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</si>
  <si>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</si>
  <si>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</si>
  <si>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</si>
  <si>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</si>
  <si>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</si>
  <si>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</si>
  <si>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</si>
  <si>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</si>
  <si>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</si>
  <si>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</si>
  <si>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</si>
  <si>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</si>
  <si>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</si>
  <si>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</si>
  <si>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</si>
  <si>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</si>
  <si>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</si>
  <si>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</si>
  <si>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</si>
  <si>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</si>
  <si>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</si>
  <si>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</si>
  <si>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</si>
  <si>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</si>
  <si>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</si>
  <si>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</si>
  <si>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</si>
  <si>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</si>
  <si>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</si>
  <si>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</si>
  <si>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</si>
  <si>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</si>
  <si>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</si>
  <si>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</si>
  <si>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</si>
  <si>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</si>
  <si>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</si>
  <si>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</si>
  <si>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</si>
  <si>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</si>
  <si>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</si>
  <si>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</si>
  <si>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</si>
  <si>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</si>
  <si>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</si>
  <si>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</si>
  <si>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</si>
  <si>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</si>
  <si>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</si>
  <si>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</si>
  <si>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</si>
  <si>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</si>
  <si>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</si>
  <si>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</si>
  <si>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</si>
  <si>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</si>
  <si>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</si>
  <si>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</si>
  <si>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</si>
  <si>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</si>
  <si>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</si>
  <si>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</si>
  <si>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</si>
  <si>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</si>
  <si>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</si>
  <si>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</si>
  <si>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</si>
  <si>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</si>
  <si>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</si>
  <si>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</si>
  <si>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</si>
  <si>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</si>
  <si>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</si>
  <si>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</si>
  <si>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</si>
  <si>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</si>
  <si>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</si>
  <si>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</si>
  <si>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</si>
  <si>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</si>
  <si>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</si>
  <si>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</si>
  <si>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</si>
  <si>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</si>
  <si>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</si>
  <si>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</si>
  <si>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</si>
  <si>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</si>
  <si>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</si>
  <si>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</si>
  <si>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</si>
  <si>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</si>
  <si>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</si>
  <si>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</si>
  <si>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</si>
  <si>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</si>
  <si>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</si>
  <si>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</si>
  <si>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</si>
  <si>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</si>
  <si>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</si>
  <si>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</si>
  <si>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</si>
  <si>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</si>
  <si>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</si>
  <si>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</si>
  <si>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</si>
  <si>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</si>
  <si>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</si>
  <si>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</si>
  <si>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</si>
  <si>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</si>
  <si>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</si>
  <si>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</si>
  <si>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</si>
  <si>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</si>
  <si>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</si>
  <si>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</si>
  <si>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</si>
  <si>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</si>
  <si>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</si>
  <si>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</si>
  <si>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</si>
  <si>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</si>
  <si>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</si>
  <si>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</si>
  <si>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</si>
  <si>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</si>
  <si>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</si>
  <si>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</si>
  <si>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</si>
  <si>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</si>
  <si>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</si>
  <si>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</si>
  <si>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</si>
  <si>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</si>
  <si>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</si>
  <si>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</si>
  <si>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</si>
  <si>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</si>
  <si>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</si>
  <si>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</si>
  <si>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</si>
  <si>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</si>
  <si>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</si>
  <si>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</si>
  <si>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</si>
  <si>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</si>
  <si>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</si>
  <si>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</si>
  <si>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</si>
  <si>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</si>
  <si>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</si>
  <si>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</si>
  <si>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</si>
  <si>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</si>
  <si>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</si>
  <si>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</si>
  <si>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</si>
  <si>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</si>
  <si>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</si>
  <si>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</si>
  <si>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</si>
  <si>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</si>
  <si>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</si>
  <si>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</si>
  <si>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</si>
  <si>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</si>
  <si>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</si>
  <si>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</si>
  <si>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</si>
  <si>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</si>
  <si>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</si>
  <si>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</si>
  <si>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</si>
  <si>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</si>
  <si>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</si>
  <si>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</si>
  <si>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</si>
  <si>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</si>
  <si>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</si>
  <si>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</si>
  <si>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</si>
  <si>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</si>
  <si>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</si>
  <si>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</si>
  <si>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</si>
  <si>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</si>
  <si>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</si>
  <si>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</si>
  <si>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</si>
  <si>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</si>
  <si>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</si>
  <si>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</si>
  <si>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</si>
  <si>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</si>
  <si>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</si>
  <si>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</si>
  <si>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</si>
  <si>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</si>
  <si>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</si>
  <si>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</si>
  <si>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</si>
  <si>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</si>
  <si>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</si>
  <si>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</si>
  <si>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</si>
  <si>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</si>
  <si>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</si>
  <si>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</si>
  <si>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</si>
  <si>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</si>
  <si>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</si>
  <si>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</si>
  <si>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</si>
  <si>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</si>
  <si>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</si>
  <si>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</si>
  <si>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</si>
  <si>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</si>
  <si>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</si>
  <si>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</si>
  <si>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</si>
  <si>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</si>
  <si>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</si>
  <si>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</si>
  <si>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</si>
  <si>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</si>
  <si>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</si>
  <si>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</si>
  <si>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</si>
  <si>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</si>
  <si>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</si>
  <si>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</si>
  <si>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</si>
  <si>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</si>
  <si>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</si>
  <si>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</si>
  <si>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</si>
  <si>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</si>
  <si>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</si>
  <si>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</si>
  <si>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</si>
  <si>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</si>
  <si>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</si>
  <si>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</si>
  <si>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</si>
  <si>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</si>
  <si>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</si>
  <si>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</si>
  <si>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</si>
  <si>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</si>
  <si>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</si>
  <si>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</si>
  <si>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</si>
  <si>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</si>
  <si>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</si>
  <si>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</si>
  <si>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</si>
  <si>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</si>
  <si>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</si>
  <si>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</si>
  <si>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</si>
  <si>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</si>
  <si>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</si>
  <si>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</si>
  <si>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</si>
  <si>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</si>
  <si>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</si>
  <si>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</si>
  <si>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</si>
  <si>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</si>
  <si>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</si>
  <si>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</si>
  <si>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</si>
  <si>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</si>
  <si>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</si>
  <si>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</si>
  <si>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</si>
  <si>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</si>
  <si>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</si>
  <si>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</si>
  <si>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</si>
  <si>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</si>
  <si>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</si>
  <si>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</si>
  <si>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</si>
  <si>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</si>
  <si>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</si>
  <si>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</si>
  <si>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</si>
  <si>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</si>
  <si>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</si>
  <si>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</si>
  <si>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</si>
  <si>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</si>
  <si>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</si>
  <si>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</si>
  <si>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</si>
  <si>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</si>
  <si>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</si>
  <si>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</si>
  <si>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</si>
  <si>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</si>
  <si>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</si>
  <si>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</si>
  <si>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</si>
  <si>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</si>
  <si>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</si>
  <si>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</si>
  <si>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</si>
  <si>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</si>
  <si>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</si>
  <si>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</si>
  <si>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</si>
  <si>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</si>
  <si>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</si>
  <si>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</si>
  <si>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</si>
  <si>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</si>
  <si>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</si>
  <si>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</si>
  <si>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</si>
  <si>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</si>
  <si>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</si>
  <si>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</si>
  <si>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</si>
  <si>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</si>
  <si>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</si>
  <si>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</si>
  <si>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</si>
  <si>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</si>
  <si>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</si>
  <si>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</si>
  <si>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</si>
  <si>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</si>
  <si>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</si>
  <si>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</si>
  <si>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</si>
  <si>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</si>
  <si>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</si>
  <si>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</si>
  <si>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</si>
  <si>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</si>
  <si>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</si>
  <si>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</si>
  <si>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</si>
  <si>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</si>
  <si>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</si>
  <si>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</si>
  <si>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</si>
  <si>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</si>
  <si>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</si>
  <si>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</si>
  <si>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</si>
  <si>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</si>
  <si>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</si>
  <si>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</si>
  <si>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</si>
  <si>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</si>
  <si>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</si>
  <si>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</si>
  <si>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</si>
  <si>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</si>
  <si>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</si>
  <si>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</si>
  <si>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</si>
  <si>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</si>
  <si>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</si>
  <si>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</si>
  <si>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</si>
  <si>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</si>
  <si>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</si>
  <si>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</si>
  <si>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</si>
  <si>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</si>
  <si>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</si>
  <si>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</si>
  <si>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</si>
  <si>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</si>
  <si>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</si>
  <si>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</si>
  <si>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</si>
  <si>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</si>
  <si>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</si>
  <si>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</si>
  <si>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</si>
  <si>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</si>
  <si>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</si>
  <si>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</si>
  <si>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</si>
  <si>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</si>
  <si>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</si>
  <si>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</si>
  <si>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</si>
  <si>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</si>
  <si>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</si>
  <si>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</si>
  <si>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</si>
  <si>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</si>
  <si>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</si>
  <si>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</si>
  <si>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</si>
  <si>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</si>
  <si>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</si>
  <si>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</si>
  <si>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</si>
  <si>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</si>
  <si>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</si>
  <si>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</si>
  <si>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</si>
  <si>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</si>
  <si>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</si>
  <si>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</si>
  <si>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</si>
  <si>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</si>
  <si>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</si>
  <si>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</si>
  <si>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</si>
  <si>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</si>
  <si>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</si>
  <si>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</si>
  <si>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</si>
  <si>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</si>
  <si>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</si>
  <si>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</si>
  <si>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</si>
  <si>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</si>
  <si>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</si>
  <si>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</si>
  <si>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</si>
  <si>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</si>
  <si>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</si>
  <si>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</si>
  <si>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</si>
  <si>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</si>
  <si>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</si>
  <si>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</si>
  <si>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</si>
  <si>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</si>
  <si>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</si>
  <si>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</si>
  <si>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</si>
  <si>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</si>
  <si>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</si>
  <si>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</si>
  <si>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</si>
  <si>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</si>
  <si>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</si>
  <si>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</si>
  <si>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</si>
  <si>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</si>
  <si>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</si>
  <si>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31</t>
  </si>
  <si>
    <t>Солидарна помоћ запосленим по ПКУ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</si>
  <si>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</si>
  <si>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</si>
  <si>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</si>
  <si>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</si>
  <si>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</si>
  <si>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</si>
  <si>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</si>
  <si>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</si>
  <si>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</si>
  <si>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</si>
  <si>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18..</t>
  </si>
  <si>
    <t>пензија</t>
  </si>
  <si>
    <t>раскид радног односа</t>
  </si>
  <si>
    <t>истек уговора на одређено време</t>
  </si>
  <si>
    <t>на основу Закључка Комисије</t>
  </si>
  <si>
    <t>на основу права 70%</t>
  </si>
  <si>
    <t>повећан обим посла</t>
  </si>
  <si>
    <t>замена привремено одсутних</t>
  </si>
  <si>
    <t>Чишћење и прање улица</t>
  </si>
  <si>
    <t>Санитарно чишћење</t>
  </si>
  <si>
    <t>Набавка цвећа и одржавање</t>
  </si>
  <si>
    <t>Кошење траве</t>
  </si>
  <si>
    <t>Одржавање зелених површина Дивчибара</t>
  </si>
  <si>
    <t>Набавка садница дрвећа и одржавање</t>
  </si>
  <si>
    <t>Уклањање амброзије</t>
  </si>
  <si>
    <t>Набавка садница декоративног шибља, ниских и полеглих четинара и одржавање</t>
  </si>
  <si>
    <t>Уклањање дивљих депонија</t>
  </si>
  <si>
    <t>Специјализоване услуге-азил</t>
  </si>
  <si>
    <t>покривен губитак из нераспоређене добити из ранијих година</t>
  </si>
  <si>
    <t>исплата запосленим</t>
  </si>
  <si>
    <t>набавка основних средстава</t>
  </si>
  <si>
    <t>01-6801/1-17</t>
  </si>
  <si>
    <t>01-4862/1-18</t>
  </si>
  <si>
    <t>01-3739/1-19</t>
  </si>
  <si>
    <t>Стање кредитне задужености 
на 31.12. 2021 године* у динарима</t>
  </si>
  <si>
    <t>ХАРТИЈЕ ОД ВРЕДНОСТИ</t>
  </si>
  <si>
    <t>КАРТИЦЕ И ЧЕКОВИ</t>
  </si>
  <si>
    <t>ТЕКУЋИ РАЧУН</t>
  </si>
  <si>
    <t>АИК БАНКА</t>
  </si>
  <si>
    <t>АИК БАНКА-ЈАВНИ РАДОВИ</t>
  </si>
  <si>
    <t>БАНКА ИНТЕЗА</t>
  </si>
  <si>
    <t>ТЕКУЋИ РАЧУН-РАЧУН ФОНДОВА</t>
  </si>
  <si>
    <t>ТЕКУЋИ РАЧУН-НАПЛАТА</t>
  </si>
  <si>
    <t>ДОНАЦИЈЕ БАНКА ИНТЕСА</t>
  </si>
  <si>
    <t>КОМЕРЦИЈАЛНА БАНКА</t>
  </si>
  <si>
    <t>ТРЕЗОРСКИ РАЧУН</t>
  </si>
  <si>
    <t>ПРЕЛАЗНИ РАЧУН</t>
  </si>
  <si>
    <t>ТЕХНИЧКИ РАЧУН</t>
  </si>
  <si>
    <t>БЛАГАЈНА</t>
  </si>
  <si>
    <t>ГЛАВНА БЛАГАЈНА</t>
  </si>
  <si>
    <t>ДЕВИЗНИ РАЧУН</t>
  </si>
  <si>
    <t>ТЕКУЋИ РАЧУН-БОЛОВАЊЕ</t>
  </si>
  <si>
    <t>01-9309/1-20</t>
  </si>
  <si>
    <t>01-4628/1-21</t>
  </si>
  <si>
    <t>011-245/21-02</t>
  </si>
  <si>
    <t>414-3/20-02</t>
  </si>
  <si>
    <t>19.07.20219</t>
  </si>
  <si>
    <t>414-2/19-02</t>
  </si>
  <si>
    <t>414-4/18-02</t>
  </si>
  <si>
    <t>Тужбе су углавном због уједа паса (нематеријална штета) или због материјалне штете које су пси луталице нападом на домаће животиње (углавном овце) причинили њиховим власницима.</t>
  </si>
  <si>
    <t xml:space="preserve"> </t>
  </si>
  <si>
    <t>01-1705/1-22</t>
  </si>
  <si>
    <t>БАНКА ПОШТАНСКА ШТЕДИОНИЦА</t>
  </si>
  <si>
    <t>услед смрти</t>
  </si>
  <si>
    <t>Распон планираних и исплаћених зарада у периоду 01.01. до 31.12.2023*</t>
  </si>
  <si>
    <t>ПОШТАНСКА ШТЕДИОНИЦА</t>
  </si>
  <si>
    <t>БИЛАНС СТАЊА  на дан 31.03.2023. године*</t>
  </si>
  <si>
    <t>Стање на дан 
31.12.2022.
Претходна година</t>
  </si>
  <si>
    <t>Планирано стање 
на дан 31.12.2023. Текућа година</t>
  </si>
  <si>
    <t>31.03.2023. године*</t>
  </si>
  <si>
    <t>Проценат реализације (реализација / план 31.03.2023*)</t>
  </si>
  <si>
    <t>за период од 01.01. до 31.03.2023. године*</t>
  </si>
  <si>
    <t>01.01-31.03.2023. године*</t>
  </si>
  <si>
    <t>у периоду од 01.01. до 31.03.2023. године*</t>
  </si>
  <si>
    <t>Реализација 
01.01-31.12.2022.      Претходна година</t>
  </si>
  <si>
    <t>План за
01.01-31.12.2023.             Текућа година</t>
  </si>
  <si>
    <t>Проценат реализације (реализација /                   план 31.03.2023*)</t>
  </si>
  <si>
    <t>Стање на дан 31.12.2022. године*</t>
  </si>
  <si>
    <t>Стање на дан 31.03.2023. године**</t>
  </si>
  <si>
    <t>План за 2023.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</si>
  <si>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План за
01.01-31.12.2022.             Претходна  година</t>
  </si>
  <si>
    <t>01.01  -31.03.2023. године*</t>
  </si>
  <si>
    <t>ДОО за финансијски лизинг ЛИПАКС Београд</t>
  </si>
  <si>
    <t>ЕУР</t>
  </si>
  <si>
    <t>НЕ</t>
  </si>
  <si>
    <t>Стање кредитне задужености 
на 31. 03 2023 године* у оригиналној валути</t>
  </si>
  <si>
    <t>31.12.2022. (претходна година)</t>
  </si>
  <si>
    <t>31.03.2023.</t>
  </si>
  <si>
    <t>30.06.2023.</t>
  </si>
  <si>
    <t>30.09.2023.</t>
  </si>
  <si>
    <t>31.12.2023.</t>
  </si>
  <si>
    <t>Ауто смећар 22м3</t>
  </si>
  <si>
    <t>Ауто смећар 15-16м3</t>
  </si>
  <si>
    <t>Реализовано закључно са 31.12.2022*</t>
  </si>
  <si>
    <t>План 2023** година</t>
  </si>
  <si>
    <t>Ауто смећар 8м3</t>
  </si>
  <si>
    <t>Аутоподизач-половни</t>
  </si>
  <si>
    <t>Тернско возило</t>
  </si>
  <si>
    <t>Колица за превоз покојника</t>
  </si>
  <si>
    <t>Поправка и ремонт надоградње смећара</t>
  </si>
  <si>
    <t>Реконструкција крова над капелом и магациномалата на гробљу</t>
  </si>
  <si>
    <t>Рука грајфера-надоградња на постојећи камион</t>
  </si>
  <si>
    <t>Реализација за период 01.01 - 31.03.2023. године*</t>
  </si>
  <si>
    <t>ПОТРАЖИВАЊА за 2023. годииу*</t>
  </si>
  <si>
    <t>на дан 31.03.2023</t>
  </si>
  <si>
    <t>на дан 30.06.2023</t>
  </si>
  <si>
    <t>на дан 30.09.2023</t>
  </si>
  <si>
    <t>на дан 31.12.2023</t>
  </si>
  <si>
    <t>ОБАВЕЗЕ за 2023. годииу*</t>
  </si>
  <si>
    <t>Укупан број спорова у 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</si>
</sst>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dd/mm/yyyy;@"/>
  </numFmts>
  <fonts count="48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name val="Times New Roman"/>
      <family val="1"/>
      <charset val="238"/>
    </font>
    <font>
      <sz val="8"/>
      <name val="Arial"/>
      <family val="2"/>
      <charset val="238"/>
    </font>
    <font>
      <sz val="11"/>
      <name val="Arial"/>
      <family val="2"/>
      <charset val="204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0" fontId="26" fillId="0" borderId="0"/>
  </cellStyleXfs>
  <cellXfs count="8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textRotation="90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27" xfId="0" applyFont="1" applyBorder="1"/>
    <xf numFmtId="0" fontId="12" fillId="0" borderId="10" xfId="0" applyFont="1" applyBorder="1"/>
    <xf numFmtId="0" fontId="12" fillId="0" borderId="18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wrapText="1"/>
    </xf>
    <xf numFmtId="0" fontId="16" fillId="0" borderId="6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7" xfId="0" applyFont="1" applyFill="1" applyBorder="1" applyAlignment="1">
      <alignment vertical="center" wrapText="1"/>
    </xf>
    <xf numFmtId="0" fontId="32" fillId="5" borderId="88" xfId="0" applyFont="1" applyFill="1" applyBorder="1" applyAlignment="1">
      <alignment vertical="center" wrapText="1"/>
    </xf>
    <xf numFmtId="9" fontId="16" fillId="0" borderId="0" xfId="0" applyNumberFormat="1" applyFont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35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right"/>
    </xf>
    <xf numFmtId="0" fontId="35" fillId="8" borderId="98" xfId="0" applyFont="1" applyFill="1" applyBorder="1" applyAlignment="1">
      <alignment horizontal="center" vertical="center" wrapText="1"/>
    </xf>
    <xf numFmtId="0" fontId="35" fillId="8" borderId="99" xfId="0" applyFont="1" applyFill="1" applyBorder="1" applyAlignment="1">
      <alignment horizontal="center" vertical="center" wrapText="1"/>
    </xf>
    <xf numFmtId="0" fontId="35" fillId="0" borderId="23" xfId="0" applyFont="1" applyBorder="1"/>
    <xf numFmtId="4" fontId="37" fillId="9" borderId="102" xfId="0" applyNumberFormat="1" applyFont="1" applyFill="1" applyBorder="1" applyAlignment="1">
      <alignment horizontal="center" vertical="center"/>
    </xf>
    <xf numFmtId="4" fontId="37" fillId="8" borderId="98" xfId="0" applyNumberFormat="1" applyFont="1" applyFill="1" applyBorder="1"/>
    <xf numFmtId="0" fontId="37" fillId="0" borderId="0" xfId="0" applyFont="1"/>
    <xf numFmtId="0" fontId="38" fillId="0" borderId="0" xfId="0" applyFont="1" applyAlignment="1">
      <alignment horizontal="right"/>
    </xf>
    <xf numFmtId="0" fontId="16" fillId="0" borderId="64" xfId="0" applyFont="1" applyBorder="1"/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9" borderId="107" xfId="0" applyFont="1" applyFill="1" applyBorder="1"/>
    <xf numFmtId="0" fontId="37" fillId="5" borderId="107" xfId="0" applyFont="1" applyFill="1" applyBorder="1"/>
    <xf numFmtId="4" fontId="37" fillId="8" borderId="99" xfId="0" applyNumberFormat="1" applyFont="1" applyFill="1" applyBorder="1"/>
    <xf numFmtId="0" fontId="19" fillId="0" borderId="0" xfId="0" applyFont="1"/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3" fontId="16" fillId="0" borderId="22" xfId="0" applyNumberFormat="1" applyFont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3" fontId="16" fillId="5" borderId="22" xfId="0" applyNumberFormat="1" applyFont="1" applyFill="1" applyBorder="1" applyAlignment="1">
      <alignment horizontal="right" vertical="center" wrapText="1"/>
    </xf>
    <xf numFmtId="3" fontId="16" fillId="5" borderId="6" xfId="0" applyNumberFormat="1" applyFont="1" applyFill="1" applyBorder="1" applyAlignment="1">
      <alignment horizontal="right"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6" fillId="0" borderId="73" xfId="0" applyNumberFormat="1" applyFont="1" applyBorder="1" applyAlignment="1">
      <alignment horizontal="right"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16" fillId="5" borderId="73" xfId="0" applyNumberFormat="1" applyFont="1" applyFill="1" applyBorder="1" applyAlignment="1">
      <alignment horizontal="right" vertical="center" wrapText="1"/>
    </xf>
    <xf numFmtId="3" fontId="16" fillId="5" borderId="28" xfId="0" applyNumberFormat="1" applyFont="1" applyFill="1" applyBorder="1" applyAlignment="1">
      <alignment horizontal="right" vertical="center" wrapText="1"/>
    </xf>
    <xf numFmtId="3" fontId="16" fillId="0" borderId="13" xfId="0" applyNumberFormat="1" applyFont="1" applyBorder="1" applyAlignment="1">
      <alignment horizontal="right" vertical="center" wrapText="1"/>
    </xf>
    <xf numFmtId="3" fontId="16" fillId="0" borderId="2" xfId="0" applyNumberFormat="1" applyFont="1" applyBorder="1" applyAlignment="1">
      <alignment horizontal="right" vertical="center" wrapText="1"/>
    </xf>
    <xf numFmtId="3" fontId="16" fillId="0" borderId="71" xfId="0" applyNumberFormat="1" applyFont="1" applyBorder="1" applyAlignment="1">
      <alignment horizontal="right" vertical="center" wrapText="1"/>
    </xf>
    <xf numFmtId="3" fontId="16" fillId="5" borderId="2" xfId="0" applyNumberFormat="1" applyFont="1" applyFill="1" applyBorder="1" applyAlignment="1">
      <alignment horizontal="right" vertical="center" wrapText="1"/>
    </xf>
    <xf numFmtId="3" fontId="16" fillId="5" borderId="71" xfId="0" applyNumberFormat="1" applyFont="1" applyFill="1" applyBorder="1" applyAlignment="1">
      <alignment horizontal="right" vertical="center" wrapText="1"/>
    </xf>
    <xf numFmtId="9" fontId="16" fillId="5" borderId="26" xfId="0" applyNumberFormat="1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8" fillId="0" borderId="114" xfId="0" applyNumberFormat="1" applyFont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/>
      <protection locked="0"/>
    </xf>
    <xf numFmtId="3" fontId="18" fillId="0" borderId="114" xfId="0" applyNumberFormat="1" applyFont="1" applyBorder="1" applyAlignment="1" applyProtection="1">
      <alignment horizontal="center" vertical="center"/>
      <protection locked="0"/>
    </xf>
    <xf numFmtId="3" fontId="18" fillId="4" borderId="114" xfId="0" applyNumberFormat="1" applyFont="1" applyFill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 wrapText="1"/>
      <protection locked="0"/>
    </xf>
    <xf numFmtId="3" fontId="18" fillId="4" borderId="114" xfId="0" applyNumberFormat="1" applyFont="1" applyFill="1" applyBorder="1" applyAlignment="1">
      <alignment horizontal="center" vertical="center" wrapText="1"/>
    </xf>
    <xf numFmtId="3" fontId="18" fillId="0" borderId="114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8" fillId="0" borderId="115" xfId="0" applyNumberFormat="1" applyFont="1" applyBorder="1" applyAlignment="1">
      <alignment horizontal="center" vertical="center"/>
    </xf>
    <xf numFmtId="3" fontId="18" fillId="0" borderId="116" xfId="0" applyNumberFormat="1" applyFont="1" applyBorder="1" applyAlignment="1">
      <alignment horizontal="center" vertical="center"/>
    </xf>
    <xf numFmtId="3" fontId="18" fillId="0" borderId="115" xfId="0" applyNumberFormat="1" applyFont="1" applyBorder="1" applyAlignment="1" applyProtection="1">
      <alignment horizontal="center" vertical="center"/>
      <protection locked="0"/>
    </xf>
    <xf numFmtId="3" fontId="18" fillId="0" borderId="116" xfId="0" applyNumberFormat="1" applyFont="1" applyBorder="1" applyAlignment="1" applyProtection="1">
      <alignment horizontal="center" vertical="center"/>
      <protection locked="0"/>
    </xf>
    <xf numFmtId="3" fontId="18" fillId="0" borderId="115" xfId="0" applyNumberFormat="1" applyFont="1" applyBorder="1" applyAlignment="1" applyProtection="1">
      <alignment horizontal="center" vertical="center" wrapText="1"/>
      <protection locked="0"/>
    </xf>
    <xf numFmtId="3" fontId="18" fillId="0" borderId="116" xfId="0" applyNumberFormat="1" applyFont="1" applyBorder="1" applyAlignment="1" applyProtection="1">
      <alignment horizontal="center" vertical="center" wrapText="1"/>
      <protection locked="0"/>
    </xf>
    <xf numFmtId="3" fontId="18" fillId="0" borderId="115" xfId="0" applyNumberFormat="1" applyFont="1" applyBorder="1" applyAlignment="1">
      <alignment horizontal="center" vertical="center" wrapText="1"/>
    </xf>
    <xf numFmtId="3" fontId="18" fillId="0" borderId="116" xfId="0" applyNumberFormat="1" applyFont="1" applyBorder="1" applyAlignment="1">
      <alignment horizontal="center" vertical="center" wrapText="1"/>
    </xf>
    <xf numFmtId="3" fontId="18" fillId="4" borderId="115" xfId="0" applyNumberFormat="1" applyFont="1" applyFill="1" applyBorder="1" applyAlignment="1">
      <alignment horizontal="center" vertical="center" wrapText="1"/>
    </xf>
    <xf numFmtId="3" fontId="18" fillId="4" borderId="116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Border="1" applyAlignment="1">
      <alignment vertical="center"/>
    </xf>
    <xf numFmtId="9" fontId="16" fillId="0" borderId="36" xfId="0" applyNumberFormat="1" applyFont="1" applyBorder="1" applyAlignment="1">
      <alignment vertical="center"/>
    </xf>
    <xf numFmtId="9" fontId="16" fillId="4" borderId="26" xfId="0" applyNumberFormat="1" applyFont="1" applyFill="1" applyBorder="1" applyAlignment="1">
      <alignment horizontal="center" vertical="center"/>
    </xf>
    <xf numFmtId="9" fontId="16" fillId="0" borderId="26" xfId="0" applyNumberFormat="1" applyFont="1" applyBorder="1" applyAlignment="1">
      <alignment horizontal="center" vertical="center"/>
    </xf>
    <xf numFmtId="9" fontId="16" fillId="0" borderId="67" xfId="0" applyNumberFormat="1" applyFont="1" applyBorder="1" applyAlignment="1">
      <alignment horizontal="center" vertical="center"/>
    </xf>
    <xf numFmtId="4" fontId="37" fillId="9" borderId="117" xfId="0" applyNumberFormat="1" applyFont="1" applyFill="1" applyBorder="1" applyAlignment="1">
      <alignment horizontal="center" vertical="center"/>
    </xf>
    <xf numFmtId="0" fontId="37" fillId="9" borderId="90" xfId="0" applyFont="1" applyFill="1" applyBorder="1" applyAlignment="1">
      <alignment horizontal="center" vertical="center"/>
    </xf>
    <xf numFmtId="164" fontId="37" fillId="9" borderId="90" xfId="0" applyNumberFormat="1" applyFont="1" applyFill="1" applyBorder="1" applyAlignment="1">
      <alignment horizontal="center" vertical="center"/>
    </xf>
    <xf numFmtId="4" fontId="37" fillId="9" borderId="90" xfId="0" applyNumberFormat="1" applyFont="1" applyFill="1" applyBorder="1" applyAlignment="1">
      <alignment horizontal="center" vertical="center"/>
    </xf>
    <xf numFmtId="4" fontId="43" fillId="5" borderId="102" xfId="0" applyNumberFormat="1" applyFont="1" applyFill="1" applyBorder="1" applyAlignment="1">
      <alignment horizontal="center" vertical="center"/>
    </xf>
    <xf numFmtId="0" fontId="44" fillId="0" borderId="0" xfId="0" applyFont="1"/>
    <xf numFmtId="4" fontId="37" fillId="9" borderId="124" xfId="0" applyNumberFormat="1" applyFont="1" applyFill="1" applyBorder="1" applyAlignment="1">
      <alignment horizontal="center" vertical="center"/>
    </xf>
    <xf numFmtId="4" fontId="37" fillId="9" borderId="125" xfId="0" applyNumberFormat="1" applyFont="1" applyFill="1" applyBorder="1" applyAlignment="1">
      <alignment horizontal="center" vertical="center"/>
    </xf>
    <xf numFmtId="4" fontId="43" fillId="5" borderId="125" xfId="0" applyNumberFormat="1" applyFont="1" applyFill="1" applyBorder="1" applyAlignment="1">
      <alignment horizontal="center" vertical="center"/>
    </xf>
    <xf numFmtId="4" fontId="43" fillId="8" borderId="98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7" fillId="9" borderId="90" xfId="0" applyFont="1" applyFill="1" applyBorder="1" applyAlignment="1">
      <alignment horizontal="left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3" fontId="5" fillId="5" borderId="76" xfId="0" applyNumberFormat="1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3" fontId="2" fillId="0" borderId="66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67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 wrapText="1"/>
    </xf>
    <xf numFmtId="1" fontId="18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65" fontId="19" fillId="0" borderId="41" xfId="0" applyNumberFormat="1" applyFont="1" applyBorder="1" applyAlignment="1">
      <alignment vertical="center"/>
    </xf>
    <xf numFmtId="165" fontId="19" fillId="0" borderId="0" xfId="0" applyNumberFormat="1" applyFont="1" applyAlignment="1">
      <alignment vertical="center"/>
    </xf>
    <xf numFmtId="165" fontId="19" fillId="0" borderId="73" xfId="0" applyNumberFormat="1" applyFont="1" applyBorder="1" applyAlignment="1">
      <alignment horizontal="center" vertical="center"/>
    </xf>
    <xf numFmtId="165" fontId="19" fillId="0" borderId="69" xfId="0" applyNumberFormat="1" applyFont="1" applyBorder="1" applyAlignment="1">
      <alignment horizontal="center" vertical="center"/>
    </xf>
    <xf numFmtId="165" fontId="19" fillId="5" borderId="64" xfId="0" applyNumberFormat="1" applyFont="1" applyFill="1" applyBorder="1" applyAlignment="1">
      <alignment horizontal="left" vertical="center"/>
    </xf>
    <xf numFmtId="3" fontId="4" fillId="5" borderId="64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7" xfId="3" applyFont="1" applyBorder="1" applyAlignment="1">
      <alignment vertical="center" wrapText="1"/>
    </xf>
    <xf numFmtId="3" fontId="12" fillId="0" borderId="6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3" fontId="20" fillId="5" borderId="37" xfId="0" applyNumberFormat="1" applyFont="1" applyFill="1" applyBorder="1" applyAlignment="1">
      <alignment vertical="center"/>
    </xf>
    <xf numFmtId="3" fontId="20" fillId="5" borderId="25" xfId="0" applyNumberFormat="1" applyFont="1" applyFill="1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12" fillId="0" borderId="4" xfId="0" applyFont="1" applyBorder="1"/>
    <xf numFmtId="3" fontId="12" fillId="0" borderId="18" xfId="0" applyNumberFormat="1" applyFont="1" applyBorder="1" applyAlignment="1">
      <alignment horizontal="right" vertical="center"/>
    </xf>
    <xf numFmtId="49" fontId="12" fillId="0" borderId="14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3" fontId="19" fillId="0" borderId="35" xfId="0" applyNumberFormat="1" applyFont="1" applyBorder="1" applyAlignment="1">
      <alignment horizontal="center" vertical="center"/>
    </xf>
    <xf numFmtId="4" fontId="16" fillId="0" borderId="36" xfId="0" applyNumberFormat="1" applyFont="1" applyBorder="1" applyAlignment="1">
      <alignment horizontal="center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7" xfId="0" applyNumberFormat="1" applyFont="1" applyBorder="1" applyAlignment="1">
      <alignment horizontal="center" vertical="center"/>
    </xf>
    <xf numFmtId="0" fontId="11" fillId="0" borderId="1" xfId="0" applyFont="1" applyBorder="1"/>
    <xf numFmtId="49" fontId="12" fillId="0" borderId="1" xfId="0" applyNumberFormat="1" applyFont="1" applyBorder="1" applyAlignment="1">
      <alignment horizontal="center"/>
    </xf>
    <xf numFmtId="3" fontId="12" fillId="4" borderId="1" xfId="0" applyNumberFormat="1" applyFont="1" applyFill="1" applyBorder="1" applyAlignment="1">
      <alignment horizontal="right" vertical="center"/>
    </xf>
    <xf numFmtId="3" fontId="12" fillId="4" borderId="27" xfId="0" applyNumberFormat="1" applyFont="1" applyFill="1" applyBorder="1" applyAlignment="1">
      <alignment horizontal="right" vertical="center"/>
    </xf>
    <xf numFmtId="3" fontId="19" fillId="0" borderId="111" xfId="0" applyNumberFormat="1" applyFont="1" applyBorder="1" applyAlignment="1">
      <alignment horizontal="center" vertical="center"/>
    </xf>
    <xf numFmtId="3" fontId="19" fillId="0" borderId="63" xfId="0" applyNumberFormat="1" applyFont="1" applyBorder="1" applyAlignment="1">
      <alignment horizontal="center" vertical="center"/>
    </xf>
    <xf numFmtId="0" fontId="37" fillId="9" borderId="100" xfId="0" applyFont="1" applyFill="1" applyBorder="1" applyAlignment="1">
      <alignment horizontal="center" vertical="center"/>
    </xf>
    <xf numFmtId="0" fontId="37" fillId="9" borderId="103" xfId="0" applyFont="1" applyFill="1" applyBorder="1" applyAlignment="1">
      <alignment horizontal="center" vertical="center"/>
    </xf>
    <xf numFmtId="0" fontId="37" fillId="9" borderId="105" xfId="0" applyFont="1" applyFill="1" applyBorder="1" applyAlignment="1">
      <alignment horizontal="center" vertical="center"/>
    </xf>
    <xf numFmtId="0" fontId="37" fillId="9" borderId="101" xfId="0" applyFont="1" applyFill="1" applyBorder="1" applyAlignment="1">
      <alignment horizontal="left" vertical="center" wrapText="1"/>
    </xf>
    <xf numFmtId="0" fontId="37" fillId="9" borderId="104" xfId="0" applyFont="1" applyFill="1" applyBorder="1" applyAlignment="1">
      <alignment horizontal="left" vertical="center" wrapText="1"/>
    </xf>
    <xf numFmtId="0" fontId="37" fillId="9" borderId="106" xfId="0" applyFont="1" applyFill="1" applyBorder="1" applyAlignment="1">
      <alignment horizontal="left" vertical="center" wrapText="1"/>
    </xf>
    <xf numFmtId="164" fontId="37" fillId="9" borderId="101" xfId="0" applyNumberFormat="1" applyFont="1" applyFill="1" applyBorder="1" applyAlignment="1">
      <alignment horizontal="center" vertical="center"/>
    </xf>
    <xf numFmtId="164" fontId="37" fillId="9" borderId="104" xfId="0" applyNumberFormat="1" applyFont="1" applyFill="1" applyBorder="1" applyAlignment="1">
      <alignment horizontal="center" vertical="center"/>
    </xf>
    <xf numFmtId="164" fontId="37" fillId="9" borderId="106" xfId="0" applyNumberFormat="1" applyFont="1" applyFill="1" applyBorder="1" applyAlignment="1">
      <alignment horizontal="center" vertical="center"/>
    </xf>
    <xf numFmtId="0" fontId="37" fillId="9" borderId="118" xfId="0" applyFont="1" applyFill="1" applyBorder="1" applyAlignment="1">
      <alignment horizontal="center" vertical="center"/>
    </xf>
    <xf numFmtId="0" fontId="37" fillId="9" borderId="119" xfId="0" applyFont="1" applyFill="1" applyBorder="1" applyAlignment="1">
      <alignment horizontal="center" vertical="center"/>
    </xf>
    <xf numFmtId="0" fontId="37" fillId="9" borderId="120" xfId="0" applyFont="1" applyFill="1" applyBorder="1" applyAlignment="1">
      <alignment horizontal="center" vertical="center"/>
    </xf>
    <xf numFmtId="0" fontId="42" fillId="0" borderId="101" xfId="0" applyFont="1" applyBorder="1" applyAlignment="1">
      <alignment horizontal="left" vertical="center" wrapText="1"/>
    </xf>
    <xf numFmtId="0" fontId="42" fillId="0" borderId="104" xfId="0" applyFont="1" applyBorder="1" applyAlignment="1">
      <alignment horizontal="left" vertical="center" wrapText="1"/>
    </xf>
    <xf numFmtId="0" fontId="42" fillId="0" borderId="106" xfId="0" applyFont="1" applyBorder="1" applyAlignment="1">
      <alignment horizontal="left" vertical="center" wrapText="1"/>
    </xf>
    <xf numFmtId="4" fontId="37" fillId="9" borderId="108" xfId="0" applyNumberFormat="1" applyFont="1" applyFill="1" applyBorder="1" applyAlignment="1">
      <alignment horizontal="center" vertical="center"/>
    </xf>
    <xf numFmtId="4" fontId="37" fillId="9" borderId="109" xfId="0" applyNumberFormat="1" applyFont="1" applyFill="1" applyBorder="1" applyAlignment="1">
      <alignment horizontal="center" vertical="center"/>
    </xf>
    <xf numFmtId="4" fontId="37" fillId="9" borderId="110" xfId="0" applyNumberFormat="1" applyFont="1" applyFill="1" applyBorder="1" applyAlignment="1">
      <alignment horizontal="center" vertical="center"/>
    </xf>
    <xf numFmtId="4" fontId="37" fillId="9" borderId="101" xfId="0" applyNumberFormat="1" applyFont="1" applyFill="1" applyBorder="1" applyAlignment="1">
      <alignment horizontal="center" vertical="center"/>
    </xf>
    <xf numFmtId="4" fontId="37" fillId="9" borderId="104" xfId="0" applyNumberFormat="1" applyFont="1" applyFill="1" applyBorder="1" applyAlignment="1">
      <alignment horizontal="center" vertical="center"/>
    </xf>
    <xf numFmtId="4" fontId="37" fillId="9" borderId="106" xfId="0" applyNumberFormat="1" applyFont="1" applyFill="1" applyBorder="1" applyAlignment="1">
      <alignment horizontal="center" vertical="center"/>
    </xf>
    <xf numFmtId="164" fontId="37" fillId="9" borderId="127" xfId="0" applyNumberFormat="1" applyFont="1" applyFill="1" applyBorder="1" applyAlignment="1">
      <alignment horizontal="center" vertical="center"/>
    </xf>
    <xf numFmtId="4" fontId="37" fillId="9" borderId="127" xfId="0" applyNumberFormat="1" applyFont="1" applyFill="1" applyBorder="1" applyAlignment="1">
      <alignment horizontal="center" vertical="center"/>
    </xf>
    <xf numFmtId="4" fontId="37" fillId="9" borderId="123" xfId="0" applyNumberFormat="1" applyFont="1" applyFill="1" applyBorder="1" applyAlignment="1">
      <alignment horizontal="center" vertical="center"/>
    </xf>
    <xf numFmtId="4" fontId="37" fillId="9" borderId="126" xfId="0" applyNumberFormat="1" applyFont="1" applyFill="1" applyBorder="1" applyAlignment="1">
      <alignment horizontal="center" vertical="center"/>
    </xf>
    <xf numFmtId="0" fontId="37" fillId="9" borderId="121" xfId="0" applyFont="1" applyFill="1" applyBorder="1" applyAlignment="1">
      <alignment horizontal="center" vertical="center"/>
    </xf>
    <xf numFmtId="164" fontId="37" fillId="9" borderId="122" xfId="0" applyNumberFormat="1" applyFont="1" applyFill="1" applyBorder="1" applyAlignment="1">
      <alignment horizontal="center" vertical="center"/>
    </xf>
    <xf numFmtId="4" fontId="37" fillId="9" borderId="122" xfId="0" applyNumberFormat="1" applyFont="1" applyFill="1" applyBorder="1" applyAlignment="1">
      <alignment horizontal="center" vertical="center"/>
    </xf>
    <xf numFmtId="0" fontId="37" fillId="9" borderId="128" xfId="0" applyFont="1" applyFill="1" applyBorder="1" applyAlignment="1">
      <alignment horizontal="center" vertical="center"/>
    </xf>
    <xf numFmtId="0" fontId="37" fillId="9" borderId="130" xfId="0" applyFont="1" applyFill="1" applyBorder="1" applyAlignment="1">
      <alignment horizontal="center" vertical="center"/>
    </xf>
    <xf numFmtId="0" fontId="37" fillId="9" borderId="129" xfId="0" applyFont="1" applyFill="1" applyBorder="1" applyAlignment="1">
      <alignment horizontal="left" vertical="center" wrapText="1"/>
    </xf>
    <xf numFmtId="164" fontId="37" fillId="9" borderId="129" xfId="0" applyNumberFormat="1" applyFont="1" applyFill="1" applyBorder="1" applyAlignment="1">
      <alignment horizontal="center" vertical="center"/>
    </xf>
    <xf numFmtId="4" fontId="37" fillId="9" borderId="129" xfId="0" applyNumberFormat="1" applyFont="1" applyFill="1" applyBorder="1" applyAlignment="1">
      <alignment horizontal="center" vertical="center"/>
    </xf>
    <xf numFmtId="4" fontId="37" fillId="9" borderId="131" xfId="0" applyNumberFormat="1" applyFont="1" applyFill="1" applyBorder="1" applyAlignment="1">
      <alignment horizontal="center" vertical="center"/>
    </xf>
    <xf numFmtId="3" fontId="45" fillId="4" borderId="6" xfId="0" applyNumberFormat="1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3" fontId="46" fillId="0" borderId="1" xfId="0" applyNumberFormat="1" applyFont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132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4" fontId="47" fillId="4" borderId="56" xfId="0" applyNumberFormat="1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0" borderId="18" xfId="0" applyFont="1" applyBorder="1" applyAlignment="1">
      <alignment wrapText="1"/>
    </xf>
    <xf numFmtId="4" fontId="7" fillId="0" borderId="18" xfId="0" applyNumberFormat="1" applyFont="1" applyBorder="1"/>
    <xf numFmtId="14" fontId="7" fillId="0" borderId="18" xfId="0" applyNumberFormat="1" applyFont="1" applyBorder="1"/>
    <xf numFmtId="9" fontId="7" fillId="0" borderId="18" xfId="0" applyNumberFormat="1" applyFont="1" applyBorder="1"/>
    <xf numFmtId="4" fontId="7" fillId="0" borderId="19" xfId="0" applyNumberFormat="1" applyFont="1" applyBorder="1"/>
    <xf numFmtId="4" fontId="7" fillId="5" borderId="83" xfId="0" applyNumberFormat="1" applyFont="1" applyFill="1" applyBorder="1"/>
    <xf numFmtId="4" fontId="7" fillId="5" borderId="62" xfId="0" applyNumberFormat="1" applyFont="1" applyFill="1" applyBorder="1"/>
    <xf numFmtId="4" fontId="7" fillId="5" borderId="57" xfId="0" applyNumberFormat="1" applyFont="1" applyFill="1" applyBorder="1"/>
    <xf numFmtId="3" fontId="7" fillId="0" borderId="17" xfId="0" applyNumberFormat="1" applyFont="1" applyBorder="1" applyAlignment="1">
      <alignment horizontal="center" vertical="center"/>
    </xf>
    <xf numFmtId="3" fontId="16" fillId="5" borderId="14" xfId="0" applyNumberFormat="1" applyFont="1" applyFill="1" applyBorder="1" applyAlignment="1">
      <alignment horizontal="right" vertical="center" wrapText="1"/>
    </xf>
    <xf numFmtId="3" fontId="16" fillId="5" borderId="12" xfId="0" applyNumberFormat="1" applyFont="1" applyFill="1" applyBorder="1" applyAlignment="1">
      <alignment horizontal="right" vertical="center" wrapText="1"/>
    </xf>
    <xf numFmtId="3" fontId="16" fillId="5" borderId="86" xfId="0" applyNumberFormat="1" applyFont="1" applyFill="1" applyBorder="1" applyAlignment="1">
      <alignment horizontal="right" vertical="center" wrapText="1"/>
    </xf>
    <xf numFmtId="3" fontId="16" fillId="5" borderId="70" xfId="0" applyNumberFormat="1" applyFont="1" applyFill="1" applyBorder="1" applyAlignment="1">
      <alignment horizontal="right" vertical="center" wrapText="1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3" fontId="16" fillId="5" borderId="15" xfId="0" applyNumberFormat="1" applyFont="1" applyFill="1" applyBorder="1" applyAlignment="1">
      <alignment horizontal="right" vertical="center" wrapText="1"/>
    </xf>
    <xf numFmtId="3" fontId="16" fillId="5" borderId="11" xfId="0" applyNumberFormat="1" applyFont="1" applyFill="1" applyBorder="1" applyAlignment="1">
      <alignment horizontal="right" vertical="center" wrapText="1"/>
    </xf>
    <xf numFmtId="9" fontId="16" fillId="5" borderId="55" xfId="0" applyNumberFormat="1" applyFont="1" applyFill="1" applyBorder="1" applyAlignment="1">
      <alignment horizontal="center" vertical="center"/>
    </xf>
    <xf numFmtId="9" fontId="16" fillId="5" borderId="66" xfId="0" applyNumberFormat="1" applyFont="1" applyFill="1" applyBorder="1" applyAlignment="1">
      <alignment horizontal="center" vertical="center"/>
    </xf>
    <xf numFmtId="9" fontId="16" fillId="0" borderId="55" xfId="0" applyNumberFormat="1" applyFont="1" applyBorder="1" applyAlignment="1">
      <alignment horizontal="center" vertical="center"/>
    </xf>
    <xf numFmtId="9" fontId="16" fillId="0" borderId="66" xfId="0" applyNumberFormat="1" applyFont="1" applyBorder="1" applyAlignment="1">
      <alignment horizontal="center" vertical="center"/>
    </xf>
    <xf numFmtId="3" fontId="16" fillId="4" borderId="14" xfId="0" applyNumberFormat="1" applyFont="1" applyFill="1" applyBorder="1" applyAlignment="1">
      <alignment horizontal="right" vertical="center" wrapText="1"/>
    </xf>
    <xf numFmtId="3" fontId="16" fillId="4" borderId="12" xfId="0" applyNumberFormat="1" applyFont="1" applyFill="1" applyBorder="1" applyAlignment="1">
      <alignment horizontal="right" vertical="center" wrapText="1"/>
    </xf>
    <xf numFmtId="3" fontId="16" fillId="0" borderId="86" xfId="0" applyNumberFormat="1" applyFont="1" applyBorder="1" applyAlignment="1">
      <alignment horizontal="right" vertical="center" wrapText="1"/>
    </xf>
    <xf numFmtId="3" fontId="16" fillId="0" borderId="70" xfId="0" applyNumberFormat="1" applyFont="1" applyBorder="1" applyAlignment="1">
      <alignment horizontal="right" vertical="center" wrapText="1"/>
    </xf>
    <xf numFmtId="3" fontId="16" fillId="0" borderId="14" xfId="0" applyNumberFormat="1" applyFont="1" applyBorder="1" applyAlignment="1">
      <alignment horizontal="right"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92" xfId="0" applyNumberFormat="1" applyFont="1" applyFill="1" applyBorder="1" applyAlignment="1">
      <alignment horizontal="right" vertical="center" wrapText="1"/>
    </xf>
    <xf numFmtId="3" fontId="16" fillId="5" borderId="24" xfId="0" applyNumberFormat="1" applyFont="1" applyFill="1" applyBorder="1" applyAlignment="1">
      <alignment horizontal="right" vertical="center" wrapText="1"/>
    </xf>
    <xf numFmtId="3" fontId="16" fillId="5" borderId="72" xfId="0" applyNumberFormat="1" applyFont="1" applyFill="1" applyBorder="1" applyAlignment="1">
      <alignment horizontal="right" vertical="center" wrapText="1"/>
    </xf>
    <xf numFmtId="3" fontId="16" fillId="5" borderId="60" xfId="0" applyNumberFormat="1" applyFont="1" applyFill="1" applyBorder="1" applyAlignment="1">
      <alignment horizontal="right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72" xfId="0" applyNumberFormat="1" applyFont="1" applyBorder="1" applyAlignment="1">
      <alignment horizontal="right" vertical="center" wrapText="1"/>
    </xf>
    <xf numFmtId="3" fontId="16" fillId="0" borderId="60" xfId="0" applyNumberFormat="1" applyFont="1" applyBorder="1" applyAlignment="1">
      <alignment horizontal="right" vertical="center" wrapText="1"/>
    </xf>
    <xf numFmtId="3" fontId="16" fillId="0" borderId="92" xfId="0" applyNumberFormat="1" applyFont="1" applyBorder="1" applyAlignment="1">
      <alignment horizontal="right"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3" fontId="16" fillId="5" borderId="112" xfId="0" applyNumberFormat="1" applyFont="1" applyFill="1" applyBorder="1" applyAlignment="1">
      <alignment horizontal="right" vertical="center" wrapText="1"/>
    </xf>
    <xf numFmtId="3" fontId="16" fillId="5" borderId="113" xfId="0" applyNumberFormat="1" applyFont="1" applyFill="1" applyBorder="1" applyAlignment="1">
      <alignment horizontal="right" vertical="center" wrapText="1"/>
    </xf>
    <xf numFmtId="0" fontId="32" fillId="5" borderId="24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right" vertical="center" wrapText="1"/>
    </xf>
    <xf numFmtId="3" fontId="16" fillId="5" borderId="21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48" xfId="0" applyNumberFormat="1" applyFont="1" applyFill="1" applyBorder="1" applyAlignment="1">
      <alignment horizontal="right" vertical="center" wrapText="1"/>
    </xf>
    <xf numFmtId="3" fontId="16" fillId="5" borderId="45" xfId="0" applyNumberFormat="1" applyFont="1" applyFill="1" applyBorder="1" applyAlignment="1">
      <alignment horizontal="right" vertical="center" wrapText="1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17" fillId="0" borderId="15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7" fillId="0" borderId="92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3" fontId="16" fillId="0" borderId="92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49" fontId="40" fillId="7" borderId="6" xfId="0" applyNumberFormat="1" applyFont="1" applyFill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89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0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3" fontId="5" fillId="0" borderId="73" xfId="0" applyNumberFormat="1" applyFont="1" applyBorder="1" applyAlignment="1">
      <alignment horizontal="center"/>
    </xf>
    <xf numFmtId="3" fontId="5" fillId="0" borderId="7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75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5" fillId="0" borderId="52" xfId="0" applyNumberFormat="1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 wrapText="1"/>
    </xf>
    <xf numFmtId="3" fontId="5" fillId="0" borderId="4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3" fontId="11" fillId="0" borderId="75" xfId="0" applyNumberFormat="1" applyFont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0" borderId="71" xfId="0" applyNumberFormat="1" applyFont="1" applyBorder="1" applyAlignment="1">
      <alignment horizontal="center" vertical="center" wrapText="1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5" borderId="7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9" fillId="0" borderId="58" xfId="0" applyNumberFormat="1" applyFont="1" applyBorder="1" applyAlignment="1">
      <alignment horizontal="center" vertical="center" wrapText="1"/>
    </xf>
    <xf numFmtId="3" fontId="19" fillId="0" borderId="56" xfId="0" applyNumberFormat="1" applyFont="1" applyBorder="1" applyAlignment="1">
      <alignment horizontal="center" vertical="center" wrapText="1"/>
    </xf>
    <xf numFmtId="3" fontId="19" fillId="0" borderId="57" xfId="0" applyNumberFormat="1" applyFont="1" applyBorder="1" applyAlignment="1">
      <alignment horizontal="center" vertical="center" wrapText="1"/>
    </xf>
    <xf numFmtId="165" fontId="19" fillId="0" borderId="48" xfId="0" applyNumberFormat="1" applyFont="1" applyBorder="1" applyAlignment="1">
      <alignment horizontal="center" vertical="center"/>
    </xf>
    <xf numFmtId="165" fontId="19" fillId="0" borderId="49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39" fillId="8" borderId="94" xfId="0" applyFont="1" applyFill="1" applyBorder="1" applyAlignment="1">
      <alignment horizontal="center" vertical="center"/>
    </xf>
    <xf numFmtId="0" fontId="39" fillId="8" borderId="95" xfId="0" applyFont="1" applyFill="1" applyBorder="1" applyAlignment="1">
      <alignment horizontal="center" vertical="center"/>
    </xf>
    <xf numFmtId="0" fontId="39" fillId="8" borderId="96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5" fillId="8" borderId="93" xfId="0" applyFont="1" applyFill="1" applyBorder="1" applyAlignment="1">
      <alignment horizontal="center" vertical="center" wrapText="1"/>
    </xf>
    <xf numFmtId="0" fontId="35" fillId="8" borderId="97" xfId="0" applyFont="1" applyFill="1" applyBorder="1" applyAlignment="1">
      <alignment horizontal="center" vertical="center" wrapText="1"/>
    </xf>
    <xf numFmtId="0" fontId="35" fillId="8" borderId="93" xfId="0" applyFont="1" applyFill="1" applyBorder="1" applyAlignment="1">
      <alignment horizontal="left" vertical="center" wrapText="1"/>
    </xf>
    <xf numFmtId="0" fontId="35" fillId="8" borderId="97" xfId="0" applyFont="1" applyFill="1" applyBorder="1" applyAlignment="1">
      <alignment horizontal="left" vertical="center" wrapText="1"/>
    </xf>
    <xf numFmtId="0" fontId="35" fillId="8" borderId="94" xfId="0" applyFont="1" applyFill="1" applyBorder="1" applyAlignment="1">
      <alignment horizontal="center" vertical="center"/>
    </xf>
    <xf numFmtId="0" fontId="35" fillId="8" borderId="95" xfId="0" applyFont="1" applyFill="1" applyBorder="1" applyAlignment="1">
      <alignment vertical="center"/>
    </xf>
    <xf numFmtId="0" fontId="35" fillId="8" borderId="96" xfId="0" applyFont="1" applyFill="1" applyBorder="1" applyAlignment="1">
      <alignment vertical="center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K148"/>
  <sheetViews>
    <sheetView showGridLines="0" workbookViewId="0">
      <selection activeCell="H54" sqref="H54:H55"/>
    </sheetView>
  </sheetViews>
  <sheetFormatPr defaultRowHeight="15.75" x14ac:dyDescent="0.25"/>
  <cols>
    <col min="1" max="1" width="3" style="8" customWidth="1"/>
    <col min="2" max="2" width="18.7109375" style="8" customWidth="1"/>
    <col min="3" max="3" width="69.7109375" style="8" customWidth="1"/>
    <col min="4" max="4" width="9.140625" style="8"/>
    <col min="5" max="6" width="15.7109375" style="361" customWidth="1"/>
    <col min="7" max="8" width="18.28515625" style="361" customWidth="1"/>
    <col min="9" max="9" width="16.5703125" style="155" customWidth="1"/>
    <col min="10" max="259" width="9.140625" style="8"/>
    <col min="260" max="260" width="3" style="8" customWidth="1"/>
    <col min="261" max="261" width="18.7109375" style="8" customWidth="1"/>
    <col min="262" max="262" width="69.7109375" style="8" customWidth="1"/>
    <col min="263" max="263" width="9.140625" style="8"/>
    <col min="264" max="265" width="15.7109375" style="8" customWidth="1"/>
    <col min="266" max="515" width="9.140625" style="8"/>
    <col min="516" max="516" width="3" style="8" customWidth="1"/>
    <col min="517" max="517" width="18.7109375" style="8" customWidth="1"/>
    <col min="518" max="518" width="69.7109375" style="8" customWidth="1"/>
    <col min="519" max="519" width="9.140625" style="8"/>
    <col min="520" max="521" width="15.7109375" style="8" customWidth="1"/>
    <col min="522" max="771" width="9.140625" style="8"/>
    <col min="772" max="772" width="3" style="8" customWidth="1"/>
    <col min="773" max="773" width="18.7109375" style="8" customWidth="1"/>
    <col min="774" max="774" width="69.7109375" style="8" customWidth="1"/>
    <col min="775" max="775" width="9.140625" style="8"/>
    <col min="776" max="777" width="15.7109375" style="8" customWidth="1"/>
    <col min="778" max="1027" width="9.140625" style="8"/>
    <col min="1028" max="1028" width="3" style="8" customWidth="1"/>
    <col min="1029" max="1029" width="18.7109375" style="8" customWidth="1"/>
    <col min="1030" max="1030" width="69.7109375" style="8" customWidth="1"/>
    <col min="1031" max="1031" width="9.140625" style="8"/>
    <col min="1032" max="1033" width="15.7109375" style="8" customWidth="1"/>
    <col min="1034" max="1283" width="9.140625" style="8"/>
    <col min="1284" max="1284" width="3" style="8" customWidth="1"/>
    <col min="1285" max="1285" width="18.7109375" style="8" customWidth="1"/>
    <col min="1286" max="1286" width="69.7109375" style="8" customWidth="1"/>
    <col min="1287" max="1287" width="9.140625" style="8"/>
    <col min="1288" max="1289" width="15.7109375" style="8" customWidth="1"/>
    <col min="1290" max="1539" width="9.140625" style="8"/>
    <col min="1540" max="1540" width="3" style="8" customWidth="1"/>
    <col min="1541" max="1541" width="18.7109375" style="8" customWidth="1"/>
    <col min="1542" max="1542" width="69.7109375" style="8" customWidth="1"/>
    <col min="1543" max="1543" width="9.140625" style="8"/>
    <col min="1544" max="1545" width="15.7109375" style="8" customWidth="1"/>
    <col min="1546" max="1795" width="9.140625" style="8"/>
    <col min="1796" max="1796" width="3" style="8" customWidth="1"/>
    <col min="1797" max="1797" width="18.7109375" style="8" customWidth="1"/>
    <col min="1798" max="1798" width="69.7109375" style="8" customWidth="1"/>
    <col min="1799" max="1799" width="9.140625" style="8"/>
    <col min="1800" max="1801" width="15.7109375" style="8" customWidth="1"/>
    <col min="1802" max="2051" width="9.140625" style="8"/>
    <col min="2052" max="2052" width="3" style="8" customWidth="1"/>
    <col min="2053" max="2053" width="18.7109375" style="8" customWidth="1"/>
    <col min="2054" max="2054" width="69.7109375" style="8" customWidth="1"/>
    <col min="2055" max="2055" width="9.140625" style="8"/>
    <col min="2056" max="2057" width="15.7109375" style="8" customWidth="1"/>
    <col min="2058" max="2307" width="9.140625" style="8"/>
    <col min="2308" max="2308" width="3" style="8" customWidth="1"/>
    <col min="2309" max="2309" width="18.7109375" style="8" customWidth="1"/>
    <col min="2310" max="2310" width="69.7109375" style="8" customWidth="1"/>
    <col min="2311" max="2311" width="9.140625" style="8"/>
    <col min="2312" max="2313" width="15.7109375" style="8" customWidth="1"/>
    <col min="2314" max="2563" width="9.140625" style="8"/>
    <col min="2564" max="2564" width="3" style="8" customWidth="1"/>
    <col min="2565" max="2565" width="18.7109375" style="8" customWidth="1"/>
    <col min="2566" max="2566" width="69.7109375" style="8" customWidth="1"/>
    <col min="2567" max="2567" width="9.140625" style="8"/>
    <col min="2568" max="2569" width="15.7109375" style="8" customWidth="1"/>
    <col min="2570" max="2819" width="9.140625" style="8"/>
    <col min="2820" max="2820" width="3" style="8" customWidth="1"/>
    <col min="2821" max="2821" width="18.7109375" style="8" customWidth="1"/>
    <col min="2822" max="2822" width="69.7109375" style="8" customWidth="1"/>
    <col min="2823" max="2823" width="9.140625" style="8"/>
    <col min="2824" max="2825" width="15.7109375" style="8" customWidth="1"/>
    <col min="2826" max="3075" width="9.140625" style="8"/>
    <col min="3076" max="3076" width="3" style="8" customWidth="1"/>
    <col min="3077" max="3077" width="18.7109375" style="8" customWidth="1"/>
    <col min="3078" max="3078" width="69.7109375" style="8" customWidth="1"/>
    <col min="3079" max="3079" width="9.140625" style="8"/>
    <col min="3080" max="3081" width="15.7109375" style="8" customWidth="1"/>
    <col min="3082" max="3331" width="9.140625" style="8"/>
    <col min="3332" max="3332" width="3" style="8" customWidth="1"/>
    <col min="3333" max="3333" width="18.7109375" style="8" customWidth="1"/>
    <col min="3334" max="3334" width="69.7109375" style="8" customWidth="1"/>
    <col min="3335" max="3335" width="9.140625" style="8"/>
    <col min="3336" max="3337" width="15.7109375" style="8" customWidth="1"/>
    <col min="3338" max="3587" width="9.140625" style="8"/>
    <col min="3588" max="3588" width="3" style="8" customWidth="1"/>
    <col min="3589" max="3589" width="18.7109375" style="8" customWidth="1"/>
    <col min="3590" max="3590" width="69.7109375" style="8" customWidth="1"/>
    <col min="3591" max="3591" width="9.140625" style="8"/>
    <col min="3592" max="3593" width="15.7109375" style="8" customWidth="1"/>
    <col min="3594" max="3843" width="9.140625" style="8"/>
    <col min="3844" max="3844" width="3" style="8" customWidth="1"/>
    <col min="3845" max="3845" width="18.7109375" style="8" customWidth="1"/>
    <col min="3846" max="3846" width="69.7109375" style="8" customWidth="1"/>
    <col min="3847" max="3847" width="9.140625" style="8"/>
    <col min="3848" max="3849" width="15.7109375" style="8" customWidth="1"/>
    <col min="3850" max="4099" width="9.140625" style="8"/>
    <col min="4100" max="4100" width="3" style="8" customWidth="1"/>
    <col min="4101" max="4101" width="18.7109375" style="8" customWidth="1"/>
    <col min="4102" max="4102" width="69.7109375" style="8" customWidth="1"/>
    <col min="4103" max="4103" width="9.140625" style="8"/>
    <col min="4104" max="4105" width="15.7109375" style="8" customWidth="1"/>
    <col min="4106" max="4355" width="9.140625" style="8"/>
    <col min="4356" max="4356" width="3" style="8" customWidth="1"/>
    <col min="4357" max="4357" width="18.7109375" style="8" customWidth="1"/>
    <col min="4358" max="4358" width="69.7109375" style="8" customWidth="1"/>
    <col min="4359" max="4359" width="9.140625" style="8"/>
    <col min="4360" max="4361" width="15.7109375" style="8" customWidth="1"/>
    <col min="4362" max="4611" width="9.140625" style="8"/>
    <col min="4612" max="4612" width="3" style="8" customWidth="1"/>
    <col min="4613" max="4613" width="18.7109375" style="8" customWidth="1"/>
    <col min="4614" max="4614" width="69.7109375" style="8" customWidth="1"/>
    <col min="4615" max="4615" width="9.140625" style="8"/>
    <col min="4616" max="4617" width="15.7109375" style="8" customWidth="1"/>
    <col min="4618" max="4867" width="9.140625" style="8"/>
    <col min="4868" max="4868" width="3" style="8" customWidth="1"/>
    <col min="4869" max="4869" width="18.7109375" style="8" customWidth="1"/>
    <col min="4870" max="4870" width="69.7109375" style="8" customWidth="1"/>
    <col min="4871" max="4871" width="9.140625" style="8"/>
    <col min="4872" max="4873" width="15.7109375" style="8" customWidth="1"/>
    <col min="4874" max="5123" width="9.140625" style="8"/>
    <col min="5124" max="5124" width="3" style="8" customWidth="1"/>
    <col min="5125" max="5125" width="18.7109375" style="8" customWidth="1"/>
    <col min="5126" max="5126" width="69.7109375" style="8" customWidth="1"/>
    <col min="5127" max="5127" width="9.140625" style="8"/>
    <col min="5128" max="5129" width="15.7109375" style="8" customWidth="1"/>
    <col min="5130" max="5379" width="9.140625" style="8"/>
    <col min="5380" max="5380" width="3" style="8" customWidth="1"/>
    <col min="5381" max="5381" width="18.7109375" style="8" customWidth="1"/>
    <col min="5382" max="5382" width="69.7109375" style="8" customWidth="1"/>
    <col min="5383" max="5383" width="9.140625" style="8"/>
    <col min="5384" max="5385" width="15.7109375" style="8" customWidth="1"/>
    <col min="5386" max="5635" width="9.140625" style="8"/>
    <col min="5636" max="5636" width="3" style="8" customWidth="1"/>
    <col min="5637" max="5637" width="18.7109375" style="8" customWidth="1"/>
    <col min="5638" max="5638" width="69.7109375" style="8" customWidth="1"/>
    <col min="5639" max="5639" width="9.140625" style="8"/>
    <col min="5640" max="5641" width="15.7109375" style="8" customWidth="1"/>
    <col min="5642" max="5891" width="9.140625" style="8"/>
    <col min="5892" max="5892" width="3" style="8" customWidth="1"/>
    <col min="5893" max="5893" width="18.7109375" style="8" customWidth="1"/>
    <col min="5894" max="5894" width="69.7109375" style="8" customWidth="1"/>
    <col min="5895" max="5895" width="9.140625" style="8"/>
    <col min="5896" max="5897" width="15.7109375" style="8" customWidth="1"/>
    <col min="5898" max="6147" width="9.140625" style="8"/>
    <col min="6148" max="6148" width="3" style="8" customWidth="1"/>
    <col min="6149" max="6149" width="18.7109375" style="8" customWidth="1"/>
    <col min="6150" max="6150" width="69.7109375" style="8" customWidth="1"/>
    <col min="6151" max="6151" width="9.140625" style="8"/>
    <col min="6152" max="6153" width="15.7109375" style="8" customWidth="1"/>
    <col min="6154" max="6403" width="9.140625" style="8"/>
    <col min="6404" max="6404" width="3" style="8" customWidth="1"/>
    <col min="6405" max="6405" width="18.7109375" style="8" customWidth="1"/>
    <col min="6406" max="6406" width="69.7109375" style="8" customWidth="1"/>
    <col min="6407" max="6407" width="9.140625" style="8"/>
    <col min="6408" max="6409" width="15.7109375" style="8" customWidth="1"/>
    <col min="6410" max="6659" width="9.140625" style="8"/>
    <col min="6660" max="6660" width="3" style="8" customWidth="1"/>
    <col min="6661" max="6661" width="18.7109375" style="8" customWidth="1"/>
    <col min="6662" max="6662" width="69.7109375" style="8" customWidth="1"/>
    <col min="6663" max="6663" width="9.140625" style="8"/>
    <col min="6664" max="6665" width="15.7109375" style="8" customWidth="1"/>
    <col min="6666" max="6915" width="9.140625" style="8"/>
    <col min="6916" max="6916" width="3" style="8" customWidth="1"/>
    <col min="6917" max="6917" width="18.7109375" style="8" customWidth="1"/>
    <col min="6918" max="6918" width="69.7109375" style="8" customWidth="1"/>
    <col min="6919" max="6919" width="9.140625" style="8"/>
    <col min="6920" max="6921" width="15.7109375" style="8" customWidth="1"/>
    <col min="6922" max="7171" width="9.140625" style="8"/>
    <col min="7172" max="7172" width="3" style="8" customWidth="1"/>
    <col min="7173" max="7173" width="18.7109375" style="8" customWidth="1"/>
    <col min="7174" max="7174" width="69.7109375" style="8" customWidth="1"/>
    <col min="7175" max="7175" width="9.140625" style="8"/>
    <col min="7176" max="7177" width="15.7109375" style="8" customWidth="1"/>
    <col min="7178" max="7427" width="9.140625" style="8"/>
    <col min="7428" max="7428" width="3" style="8" customWidth="1"/>
    <col min="7429" max="7429" width="18.7109375" style="8" customWidth="1"/>
    <col min="7430" max="7430" width="69.7109375" style="8" customWidth="1"/>
    <col min="7431" max="7431" width="9.140625" style="8"/>
    <col min="7432" max="7433" width="15.7109375" style="8" customWidth="1"/>
    <col min="7434" max="7683" width="9.140625" style="8"/>
    <col min="7684" max="7684" width="3" style="8" customWidth="1"/>
    <col min="7685" max="7685" width="18.7109375" style="8" customWidth="1"/>
    <col min="7686" max="7686" width="69.7109375" style="8" customWidth="1"/>
    <col min="7687" max="7687" width="9.140625" style="8"/>
    <col min="7688" max="7689" width="15.7109375" style="8" customWidth="1"/>
    <col min="7690" max="7939" width="9.140625" style="8"/>
    <col min="7940" max="7940" width="3" style="8" customWidth="1"/>
    <col min="7941" max="7941" width="18.7109375" style="8" customWidth="1"/>
    <col min="7942" max="7942" width="69.7109375" style="8" customWidth="1"/>
    <col min="7943" max="7943" width="9.140625" style="8"/>
    <col min="7944" max="7945" width="15.7109375" style="8" customWidth="1"/>
    <col min="7946" max="8195" width="9.140625" style="8"/>
    <col min="8196" max="8196" width="3" style="8" customWidth="1"/>
    <col min="8197" max="8197" width="18.7109375" style="8" customWidth="1"/>
    <col min="8198" max="8198" width="69.7109375" style="8" customWidth="1"/>
    <col min="8199" max="8199" width="9.140625" style="8"/>
    <col min="8200" max="8201" width="15.7109375" style="8" customWidth="1"/>
    <col min="8202" max="8451" width="9.140625" style="8"/>
    <col min="8452" max="8452" width="3" style="8" customWidth="1"/>
    <col min="8453" max="8453" width="18.7109375" style="8" customWidth="1"/>
    <col min="8454" max="8454" width="69.7109375" style="8" customWidth="1"/>
    <col min="8455" max="8455" width="9.140625" style="8"/>
    <col min="8456" max="8457" width="15.7109375" style="8" customWidth="1"/>
    <col min="8458" max="8707" width="9.140625" style="8"/>
    <col min="8708" max="8708" width="3" style="8" customWidth="1"/>
    <col min="8709" max="8709" width="18.7109375" style="8" customWidth="1"/>
    <col min="8710" max="8710" width="69.7109375" style="8" customWidth="1"/>
    <col min="8711" max="8711" width="9.140625" style="8"/>
    <col min="8712" max="8713" width="15.7109375" style="8" customWidth="1"/>
    <col min="8714" max="8963" width="9.140625" style="8"/>
    <col min="8964" max="8964" width="3" style="8" customWidth="1"/>
    <col min="8965" max="8965" width="18.7109375" style="8" customWidth="1"/>
    <col min="8966" max="8966" width="69.7109375" style="8" customWidth="1"/>
    <col min="8967" max="8967" width="9.140625" style="8"/>
    <col min="8968" max="8969" width="15.7109375" style="8" customWidth="1"/>
    <col min="8970" max="9219" width="9.140625" style="8"/>
    <col min="9220" max="9220" width="3" style="8" customWidth="1"/>
    <col min="9221" max="9221" width="18.7109375" style="8" customWidth="1"/>
    <col min="9222" max="9222" width="69.7109375" style="8" customWidth="1"/>
    <col min="9223" max="9223" width="9.140625" style="8"/>
    <col min="9224" max="9225" width="15.7109375" style="8" customWidth="1"/>
    <col min="9226" max="9475" width="9.140625" style="8"/>
    <col min="9476" max="9476" width="3" style="8" customWidth="1"/>
    <col min="9477" max="9477" width="18.7109375" style="8" customWidth="1"/>
    <col min="9478" max="9478" width="69.7109375" style="8" customWidth="1"/>
    <col min="9479" max="9479" width="9.140625" style="8"/>
    <col min="9480" max="9481" width="15.7109375" style="8" customWidth="1"/>
    <col min="9482" max="9731" width="9.140625" style="8"/>
    <col min="9732" max="9732" width="3" style="8" customWidth="1"/>
    <col min="9733" max="9733" width="18.7109375" style="8" customWidth="1"/>
    <col min="9734" max="9734" width="69.7109375" style="8" customWidth="1"/>
    <col min="9735" max="9735" width="9.140625" style="8"/>
    <col min="9736" max="9737" width="15.7109375" style="8" customWidth="1"/>
    <col min="9738" max="9987" width="9.140625" style="8"/>
    <col min="9988" max="9988" width="3" style="8" customWidth="1"/>
    <col min="9989" max="9989" width="18.7109375" style="8" customWidth="1"/>
    <col min="9990" max="9990" width="69.7109375" style="8" customWidth="1"/>
    <col min="9991" max="9991" width="9.140625" style="8"/>
    <col min="9992" max="9993" width="15.7109375" style="8" customWidth="1"/>
    <col min="9994" max="10243" width="9.140625" style="8"/>
    <col min="10244" max="10244" width="3" style="8" customWidth="1"/>
    <col min="10245" max="10245" width="18.7109375" style="8" customWidth="1"/>
    <col min="10246" max="10246" width="69.7109375" style="8" customWidth="1"/>
    <col min="10247" max="10247" width="9.140625" style="8"/>
    <col min="10248" max="10249" width="15.7109375" style="8" customWidth="1"/>
    <col min="10250" max="10499" width="9.140625" style="8"/>
    <col min="10500" max="10500" width="3" style="8" customWidth="1"/>
    <col min="10501" max="10501" width="18.7109375" style="8" customWidth="1"/>
    <col min="10502" max="10502" width="69.7109375" style="8" customWidth="1"/>
    <col min="10503" max="10503" width="9.140625" style="8"/>
    <col min="10504" max="10505" width="15.7109375" style="8" customWidth="1"/>
    <col min="10506" max="10755" width="9.140625" style="8"/>
    <col min="10756" max="10756" width="3" style="8" customWidth="1"/>
    <col min="10757" max="10757" width="18.7109375" style="8" customWidth="1"/>
    <col min="10758" max="10758" width="69.7109375" style="8" customWidth="1"/>
    <col min="10759" max="10759" width="9.140625" style="8"/>
    <col min="10760" max="10761" width="15.7109375" style="8" customWidth="1"/>
    <col min="10762" max="11011" width="9.140625" style="8"/>
    <col min="11012" max="11012" width="3" style="8" customWidth="1"/>
    <col min="11013" max="11013" width="18.7109375" style="8" customWidth="1"/>
    <col min="11014" max="11014" width="69.7109375" style="8" customWidth="1"/>
    <col min="11015" max="11015" width="9.140625" style="8"/>
    <col min="11016" max="11017" width="15.7109375" style="8" customWidth="1"/>
    <col min="11018" max="11267" width="9.140625" style="8"/>
    <col min="11268" max="11268" width="3" style="8" customWidth="1"/>
    <col min="11269" max="11269" width="18.7109375" style="8" customWidth="1"/>
    <col min="11270" max="11270" width="69.7109375" style="8" customWidth="1"/>
    <col min="11271" max="11271" width="9.140625" style="8"/>
    <col min="11272" max="11273" width="15.7109375" style="8" customWidth="1"/>
    <col min="11274" max="11523" width="9.140625" style="8"/>
    <col min="11524" max="11524" width="3" style="8" customWidth="1"/>
    <col min="11525" max="11525" width="18.7109375" style="8" customWidth="1"/>
    <col min="11526" max="11526" width="69.7109375" style="8" customWidth="1"/>
    <col min="11527" max="11527" width="9.140625" style="8"/>
    <col min="11528" max="11529" width="15.7109375" style="8" customWidth="1"/>
    <col min="11530" max="11779" width="9.140625" style="8"/>
    <col min="11780" max="11780" width="3" style="8" customWidth="1"/>
    <col min="11781" max="11781" width="18.7109375" style="8" customWidth="1"/>
    <col min="11782" max="11782" width="69.7109375" style="8" customWidth="1"/>
    <col min="11783" max="11783" width="9.140625" style="8"/>
    <col min="11784" max="11785" width="15.7109375" style="8" customWidth="1"/>
    <col min="11786" max="12035" width="9.140625" style="8"/>
    <col min="12036" max="12036" width="3" style="8" customWidth="1"/>
    <col min="12037" max="12037" width="18.7109375" style="8" customWidth="1"/>
    <col min="12038" max="12038" width="69.7109375" style="8" customWidth="1"/>
    <col min="12039" max="12039" width="9.140625" style="8"/>
    <col min="12040" max="12041" width="15.7109375" style="8" customWidth="1"/>
    <col min="12042" max="12291" width="9.140625" style="8"/>
    <col min="12292" max="12292" width="3" style="8" customWidth="1"/>
    <col min="12293" max="12293" width="18.7109375" style="8" customWidth="1"/>
    <col min="12294" max="12294" width="69.7109375" style="8" customWidth="1"/>
    <col min="12295" max="12295" width="9.140625" style="8"/>
    <col min="12296" max="12297" width="15.7109375" style="8" customWidth="1"/>
    <col min="12298" max="12547" width="9.140625" style="8"/>
    <col min="12548" max="12548" width="3" style="8" customWidth="1"/>
    <col min="12549" max="12549" width="18.7109375" style="8" customWidth="1"/>
    <col min="12550" max="12550" width="69.7109375" style="8" customWidth="1"/>
    <col min="12551" max="12551" width="9.140625" style="8"/>
    <col min="12552" max="12553" width="15.7109375" style="8" customWidth="1"/>
    <col min="12554" max="12803" width="9.140625" style="8"/>
    <col min="12804" max="12804" width="3" style="8" customWidth="1"/>
    <col min="12805" max="12805" width="18.7109375" style="8" customWidth="1"/>
    <col min="12806" max="12806" width="69.7109375" style="8" customWidth="1"/>
    <col min="12807" max="12807" width="9.140625" style="8"/>
    <col min="12808" max="12809" width="15.7109375" style="8" customWidth="1"/>
    <col min="12810" max="13059" width="9.140625" style="8"/>
    <col min="13060" max="13060" width="3" style="8" customWidth="1"/>
    <col min="13061" max="13061" width="18.7109375" style="8" customWidth="1"/>
    <col min="13062" max="13062" width="69.7109375" style="8" customWidth="1"/>
    <col min="13063" max="13063" width="9.140625" style="8"/>
    <col min="13064" max="13065" width="15.7109375" style="8" customWidth="1"/>
    <col min="13066" max="13315" width="9.140625" style="8"/>
    <col min="13316" max="13316" width="3" style="8" customWidth="1"/>
    <col min="13317" max="13317" width="18.7109375" style="8" customWidth="1"/>
    <col min="13318" max="13318" width="69.7109375" style="8" customWidth="1"/>
    <col min="13319" max="13319" width="9.140625" style="8"/>
    <col min="13320" max="13321" width="15.7109375" style="8" customWidth="1"/>
    <col min="13322" max="13571" width="9.140625" style="8"/>
    <col min="13572" max="13572" width="3" style="8" customWidth="1"/>
    <col min="13573" max="13573" width="18.7109375" style="8" customWidth="1"/>
    <col min="13574" max="13574" width="69.7109375" style="8" customWidth="1"/>
    <col min="13575" max="13575" width="9.140625" style="8"/>
    <col min="13576" max="13577" width="15.7109375" style="8" customWidth="1"/>
    <col min="13578" max="13827" width="9.140625" style="8"/>
    <col min="13828" max="13828" width="3" style="8" customWidth="1"/>
    <col min="13829" max="13829" width="18.7109375" style="8" customWidth="1"/>
    <col min="13830" max="13830" width="69.7109375" style="8" customWidth="1"/>
    <col min="13831" max="13831" width="9.140625" style="8"/>
    <col min="13832" max="13833" width="15.7109375" style="8" customWidth="1"/>
    <col min="13834" max="14083" width="9.140625" style="8"/>
    <col min="14084" max="14084" width="3" style="8" customWidth="1"/>
    <col min="14085" max="14085" width="18.7109375" style="8" customWidth="1"/>
    <col min="14086" max="14086" width="69.7109375" style="8" customWidth="1"/>
    <col min="14087" max="14087" width="9.140625" style="8"/>
    <col min="14088" max="14089" width="15.7109375" style="8" customWidth="1"/>
    <col min="14090" max="14339" width="9.140625" style="8"/>
    <col min="14340" max="14340" width="3" style="8" customWidth="1"/>
    <col min="14341" max="14341" width="18.7109375" style="8" customWidth="1"/>
    <col min="14342" max="14342" width="69.7109375" style="8" customWidth="1"/>
    <col min="14343" max="14343" width="9.140625" style="8"/>
    <col min="14344" max="14345" width="15.7109375" style="8" customWidth="1"/>
    <col min="14346" max="14595" width="9.140625" style="8"/>
    <col min="14596" max="14596" width="3" style="8" customWidth="1"/>
    <col min="14597" max="14597" width="18.7109375" style="8" customWidth="1"/>
    <col min="14598" max="14598" width="69.7109375" style="8" customWidth="1"/>
    <col min="14599" max="14599" width="9.140625" style="8"/>
    <col min="14600" max="14601" width="15.7109375" style="8" customWidth="1"/>
    <col min="14602" max="14851" width="9.140625" style="8"/>
    <col min="14852" max="14852" width="3" style="8" customWidth="1"/>
    <col min="14853" max="14853" width="18.7109375" style="8" customWidth="1"/>
    <col min="14854" max="14854" width="69.7109375" style="8" customWidth="1"/>
    <col min="14855" max="14855" width="9.140625" style="8"/>
    <col min="14856" max="14857" width="15.7109375" style="8" customWidth="1"/>
    <col min="14858" max="15107" width="9.140625" style="8"/>
    <col min="15108" max="15108" width="3" style="8" customWidth="1"/>
    <col min="15109" max="15109" width="18.7109375" style="8" customWidth="1"/>
    <col min="15110" max="15110" width="69.7109375" style="8" customWidth="1"/>
    <col min="15111" max="15111" width="9.140625" style="8"/>
    <col min="15112" max="15113" width="15.7109375" style="8" customWidth="1"/>
    <col min="15114" max="15363" width="9.140625" style="8"/>
    <col min="15364" max="15364" width="3" style="8" customWidth="1"/>
    <col min="15365" max="15365" width="18.7109375" style="8" customWidth="1"/>
    <col min="15366" max="15366" width="69.7109375" style="8" customWidth="1"/>
    <col min="15367" max="15367" width="9.140625" style="8"/>
    <col min="15368" max="15369" width="15.7109375" style="8" customWidth="1"/>
    <col min="15370" max="15619" width="9.140625" style="8"/>
    <col min="15620" max="15620" width="3" style="8" customWidth="1"/>
    <col min="15621" max="15621" width="18.7109375" style="8" customWidth="1"/>
    <col min="15622" max="15622" width="69.7109375" style="8" customWidth="1"/>
    <col min="15623" max="15623" width="9.140625" style="8"/>
    <col min="15624" max="15625" width="15.7109375" style="8" customWidth="1"/>
    <col min="15626" max="15875" width="9.140625" style="8"/>
    <col min="15876" max="15876" width="3" style="8" customWidth="1"/>
    <col min="15877" max="15877" width="18.7109375" style="8" customWidth="1"/>
    <col min="15878" max="15878" width="69.7109375" style="8" customWidth="1"/>
    <col min="15879" max="15879" width="9.140625" style="8"/>
    <col min="15880" max="15881" width="15.7109375" style="8" customWidth="1"/>
    <col min="15882" max="16131" width="9.140625" style="8"/>
    <col min="16132" max="16132" width="3" style="8" customWidth="1"/>
    <col min="16133" max="16133" width="18.7109375" style="8" customWidth="1"/>
    <col min="16134" max="16134" width="69.7109375" style="8" customWidth="1"/>
    <col min="16135" max="16135" width="9.140625" style="8"/>
    <col min="16136" max="16137" width="15.7109375" style="8" customWidth="1"/>
    <col min="16138" max="16384" width="9.140625" style="8"/>
  </cols>
  <sheetData>
    <row r="1" spans="1:11" x14ac:dyDescent="0.25">
      <c r="F1" s="259"/>
      <c r="H1" s="259"/>
      <c r="I1" s="165" t="s">
        <v>667</v>
      </c>
      <c r="J1" s="260"/>
      <c r="K1" s="260"/>
    </row>
    <row r="2" spans="1:11" ht="20.25" customHeight="1" x14ac:dyDescent="0.25">
      <c r="B2" s="570" t="s">
        <v>575</v>
      </c>
      <c r="C2" s="570"/>
      <c r="D2" s="570"/>
      <c r="E2" s="570"/>
      <c r="F2" s="570"/>
      <c r="G2" s="570"/>
      <c r="H2" s="570"/>
      <c r="I2" s="570"/>
    </row>
    <row r="3" spans="1:11" ht="19.5" customHeight="1" x14ac:dyDescent="0.25">
      <c r="B3" s="570" t="s">
        <v>789</v>
      </c>
      <c r="C3" s="570"/>
      <c r="D3" s="570"/>
      <c r="E3" s="570"/>
      <c r="F3" s="570"/>
      <c r="G3" s="570"/>
      <c r="H3" s="570"/>
      <c r="I3" s="570"/>
    </row>
    <row r="4" spans="1:11" ht="12" customHeight="1" x14ac:dyDescent="0.25">
      <c r="B4" s="261"/>
      <c r="C4" s="261"/>
      <c r="D4" s="261"/>
      <c r="E4" s="362"/>
      <c r="F4" s="362"/>
      <c r="G4" s="363"/>
      <c r="H4" s="363"/>
      <c r="I4" s="37"/>
    </row>
    <row r="5" spans="1:11" ht="12" customHeight="1" thickBot="1" x14ac:dyDescent="0.3">
      <c r="B5" s="120"/>
      <c r="C5" s="120"/>
      <c r="D5" s="120"/>
      <c r="E5" s="362"/>
      <c r="F5" s="362"/>
      <c r="G5" s="363"/>
      <c r="H5" s="363"/>
      <c r="I5" s="37" t="s">
        <v>128</v>
      </c>
    </row>
    <row r="6" spans="1:11" ht="36" customHeight="1" x14ac:dyDescent="0.25">
      <c r="B6" s="571" t="s">
        <v>60</v>
      </c>
      <c r="C6" s="581" t="s">
        <v>61</v>
      </c>
      <c r="D6" s="579" t="s">
        <v>84</v>
      </c>
      <c r="E6" s="573" t="s">
        <v>785</v>
      </c>
      <c r="F6" s="575" t="s">
        <v>786</v>
      </c>
      <c r="G6" s="585" t="s">
        <v>790</v>
      </c>
      <c r="H6" s="586"/>
      <c r="I6" s="583" t="s">
        <v>788</v>
      </c>
    </row>
    <row r="7" spans="1:11" ht="24.75" customHeight="1" x14ac:dyDescent="0.25">
      <c r="B7" s="572"/>
      <c r="C7" s="582"/>
      <c r="D7" s="580"/>
      <c r="E7" s="574"/>
      <c r="F7" s="576"/>
      <c r="G7" s="228" t="s">
        <v>67</v>
      </c>
      <c r="H7" s="291" t="s">
        <v>46</v>
      </c>
      <c r="I7" s="584"/>
    </row>
    <row r="8" spans="1:11" ht="16.5" customHeight="1" thickBot="1" x14ac:dyDescent="0.3">
      <c r="A8" s="64"/>
      <c r="B8" s="262">
        <v>1</v>
      </c>
      <c r="C8" s="184">
        <v>2</v>
      </c>
      <c r="D8" s="263">
        <v>3</v>
      </c>
      <c r="E8" s="183">
        <v>4</v>
      </c>
      <c r="F8" s="263">
        <v>5</v>
      </c>
      <c r="G8" s="163">
        <v>6</v>
      </c>
      <c r="H8" s="292">
        <v>7</v>
      </c>
      <c r="I8" s="164">
        <v>8</v>
      </c>
    </row>
    <row r="9" spans="1:11" ht="20.100000000000001" customHeight="1" x14ac:dyDescent="0.25">
      <c r="A9" s="64"/>
      <c r="B9" s="566"/>
      <c r="C9" s="284" t="s">
        <v>576</v>
      </c>
      <c r="D9" s="567">
        <v>1001</v>
      </c>
      <c r="E9" s="568">
        <f>+E11+E14+E17+E18+E19+E20+E21</f>
        <v>389572</v>
      </c>
      <c r="F9" s="569">
        <f t="shared" ref="F9:H9" si="0">+F11+F14+F17+F18+F19+F20+F21</f>
        <v>446372</v>
      </c>
      <c r="G9" s="577">
        <f t="shared" si="0"/>
        <v>111593</v>
      </c>
      <c r="H9" s="578">
        <f t="shared" si="0"/>
        <v>106508</v>
      </c>
      <c r="I9" s="538">
        <f>IFERROR(H9/G9,"  ")</f>
        <v>0.95443262570232901</v>
      </c>
    </row>
    <row r="10" spans="1:11" ht="13.5" customHeight="1" x14ac:dyDescent="0.25">
      <c r="A10" s="64"/>
      <c r="B10" s="552"/>
      <c r="C10" s="285" t="s">
        <v>577</v>
      </c>
      <c r="D10" s="553"/>
      <c r="E10" s="555"/>
      <c r="F10" s="557"/>
      <c r="G10" s="535"/>
      <c r="H10" s="537"/>
      <c r="I10" s="539" t="str">
        <f>IFERROR(H10/G10,"  ")</f>
        <v xml:space="preserve">  </v>
      </c>
    </row>
    <row r="11" spans="1:11" ht="20.100000000000001" customHeight="1" x14ac:dyDescent="0.25">
      <c r="A11" s="64"/>
      <c r="B11" s="264">
        <v>60</v>
      </c>
      <c r="C11" s="174" t="s">
        <v>578</v>
      </c>
      <c r="D11" s="265">
        <v>1002</v>
      </c>
      <c r="E11" s="364">
        <f>+E12+E13</f>
        <v>1786</v>
      </c>
      <c r="F11" s="371">
        <f t="shared" ref="F11:H11" si="1">+F12+F13</f>
        <v>2700</v>
      </c>
      <c r="G11" s="376">
        <f t="shared" si="1"/>
        <v>675</v>
      </c>
      <c r="H11" s="377">
        <f t="shared" si="1"/>
        <v>371</v>
      </c>
      <c r="I11" s="175">
        <f>+H11/G11</f>
        <v>0.54962962962962958</v>
      </c>
    </row>
    <row r="12" spans="1:11" ht="20.100000000000001" customHeight="1" x14ac:dyDescent="0.25">
      <c r="A12" s="64"/>
      <c r="B12" s="264" t="s">
        <v>579</v>
      </c>
      <c r="C12" s="174" t="s">
        <v>580</v>
      </c>
      <c r="D12" s="265">
        <v>1003</v>
      </c>
      <c r="E12" s="364">
        <v>1786</v>
      </c>
      <c r="F12" s="372">
        <v>2700</v>
      </c>
      <c r="G12" s="376">
        <v>675</v>
      </c>
      <c r="H12" s="365">
        <v>371</v>
      </c>
      <c r="I12" s="175">
        <f t="shared" ref="I12:I21" si="2">+H12/G12</f>
        <v>0.54962962962962958</v>
      </c>
    </row>
    <row r="13" spans="1:11" ht="20.100000000000001" customHeight="1" x14ac:dyDescent="0.25">
      <c r="A13" s="64"/>
      <c r="B13" s="264" t="s">
        <v>581</v>
      </c>
      <c r="C13" s="174" t="s">
        <v>582</v>
      </c>
      <c r="D13" s="265">
        <v>1004</v>
      </c>
      <c r="E13" s="364"/>
      <c r="F13" s="372"/>
      <c r="G13" s="376"/>
      <c r="H13" s="365"/>
      <c r="I13" s="175"/>
    </row>
    <row r="14" spans="1:11" ht="20.100000000000001" customHeight="1" x14ac:dyDescent="0.25">
      <c r="A14" s="64"/>
      <c r="B14" s="264">
        <v>61</v>
      </c>
      <c r="C14" s="174" t="s">
        <v>583</v>
      </c>
      <c r="D14" s="265">
        <v>1005</v>
      </c>
      <c r="E14" s="364">
        <f>+E15+E16</f>
        <v>387786</v>
      </c>
      <c r="F14" s="371">
        <f t="shared" ref="F14:H14" si="3">+F15+F16</f>
        <v>443672</v>
      </c>
      <c r="G14" s="376">
        <f t="shared" si="3"/>
        <v>110918</v>
      </c>
      <c r="H14" s="377">
        <f t="shared" si="3"/>
        <v>106137</v>
      </c>
      <c r="I14" s="175">
        <f t="shared" si="2"/>
        <v>0.95689608539641902</v>
      </c>
    </row>
    <row r="15" spans="1:11" ht="20.100000000000001" customHeight="1" x14ac:dyDescent="0.25">
      <c r="A15" s="64"/>
      <c r="B15" s="264" t="s">
        <v>584</v>
      </c>
      <c r="C15" s="174" t="s">
        <v>585</v>
      </c>
      <c r="D15" s="265">
        <v>1006</v>
      </c>
      <c r="E15" s="364">
        <v>387786</v>
      </c>
      <c r="F15" s="372">
        <v>443672</v>
      </c>
      <c r="G15" s="376">
        <v>110918</v>
      </c>
      <c r="H15" s="365">
        <v>106137</v>
      </c>
      <c r="I15" s="175">
        <f t="shared" si="2"/>
        <v>0.95689608539641902</v>
      </c>
    </row>
    <row r="16" spans="1:11" ht="20.100000000000001" customHeight="1" x14ac:dyDescent="0.25">
      <c r="A16" s="64"/>
      <c r="B16" s="264" t="s">
        <v>586</v>
      </c>
      <c r="C16" s="174" t="s">
        <v>587</v>
      </c>
      <c r="D16" s="265">
        <v>1007</v>
      </c>
      <c r="E16" s="364"/>
      <c r="F16" s="372"/>
      <c r="G16" s="376"/>
      <c r="H16" s="365"/>
      <c r="I16" s="175"/>
    </row>
    <row r="17" spans="1:9" ht="20.100000000000001" customHeight="1" x14ac:dyDescent="0.25">
      <c r="A17" s="64"/>
      <c r="B17" s="264">
        <v>62</v>
      </c>
      <c r="C17" s="174" t="s">
        <v>588</v>
      </c>
      <c r="D17" s="265">
        <v>1008</v>
      </c>
      <c r="E17" s="364"/>
      <c r="F17" s="372"/>
      <c r="G17" s="376"/>
      <c r="H17" s="365"/>
      <c r="I17" s="175"/>
    </row>
    <row r="18" spans="1:9" ht="20.100000000000001" customHeight="1" x14ac:dyDescent="0.25">
      <c r="A18" s="64"/>
      <c r="B18" s="264">
        <v>630</v>
      </c>
      <c r="C18" s="174" t="s">
        <v>589</v>
      </c>
      <c r="D18" s="265">
        <v>1009</v>
      </c>
      <c r="E18" s="364"/>
      <c r="F18" s="372"/>
      <c r="G18" s="376"/>
      <c r="H18" s="365"/>
      <c r="I18" s="175"/>
    </row>
    <row r="19" spans="1:9" ht="20.100000000000001" customHeight="1" x14ac:dyDescent="0.25">
      <c r="A19" s="64"/>
      <c r="B19" s="264">
        <v>631</v>
      </c>
      <c r="C19" s="174" t="s">
        <v>590</v>
      </c>
      <c r="D19" s="265">
        <v>1010</v>
      </c>
      <c r="E19" s="364"/>
      <c r="F19" s="372"/>
      <c r="G19" s="376"/>
      <c r="H19" s="365"/>
      <c r="I19" s="175"/>
    </row>
    <row r="20" spans="1:9" ht="20.100000000000001" customHeight="1" x14ac:dyDescent="0.25">
      <c r="A20" s="64"/>
      <c r="B20" s="264" t="s">
        <v>591</v>
      </c>
      <c r="C20" s="174" t="s">
        <v>592</v>
      </c>
      <c r="D20" s="265">
        <v>1011</v>
      </c>
      <c r="E20" s="364"/>
      <c r="F20" s="372"/>
      <c r="G20" s="376"/>
      <c r="H20" s="365">
        <v>0</v>
      </c>
      <c r="I20" s="175" t="e">
        <f t="shared" si="2"/>
        <v>#DIV/0!</v>
      </c>
    </row>
    <row r="21" spans="1:9" ht="25.5" customHeight="1" x14ac:dyDescent="0.25">
      <c r="A21" s="64"/>
      <c r="B21" s="264" t="s">
        <v>593</v>
      </c>
      <c r="C21" s="174" t="s">
        <v>594</v>
      </c>
      <c r="D21" s="265">
        <v>1012</v>
      </c>
      <c r="E21" s="364"/>
      <c r="F21" s="372"/>
      <c r="G21" s="376"/>
      <c r="H21" s="365"/>
      <c r="I21" s="175" t="e">
        <f t="shared" si="2"/>
        <v>#DIV/0!</v>
      </c>
    </row>
    <row r="22" spans="1:9" ht="20.100000000000001" customHeight="1" x14ac:dyDescent="0.25">
      <c r="A22" s="64"/>
      <c r="B22" s="286"/>
      <c r="C22" s="287" t="s">
        <v>595</v>
      </c>
      <c r="D22" s="288">
        <v>1013</v>
      </c>
      <c r="E22" s="366">
        <f>+E23+E24+E25+E29+E30+E31+E32+E33</f>
        <v>365153</v>
      </c>
      <c r="F22" s="373">
        <f t="shared" ref="F22:H22" si="4">+F23+F24+F25+F29+F30+F31+F32+F33</f>
        <v>440860</v>
      </c>
      <c r="G22" s="378">
        <f t="shared" si="4"/>
        <v>115040</v>
      </c>
      <c r="H22" s="379">
        <f t="shared" si="4"/>
        <v>100643</v>
      </c>
      <c r="I22" s="289">
        <f>+H22/G22</f>
        <v>0.87485222531293461</v>
      </c>
    </row>
    <row r="23" spans="1:9" ht="20.100000000000001" customHeight="1" x14ac:dyDescent="0.25">
      <c r="A23" s="64"/>
      <c r="B23" s="264">
        <v>50</v>
      </c>
      <c r="C23" s="174" t="s">
        <v>596</v>
      </c>
      <c r="D23" s="265">
        <v>1014</v>
      </c>
      <c r="E23" s="364">
        <v>1391</v>
      </c>
      <c r="F23" s="372">
        <v>2160</v>
      </c>
      <c r="G23" s="376">
        <v>540</v>
      </c>
      <c r="H23" s="365">
        <v>371</v>
      </c>
      <c r="I23" s="175">
        <f t="shared" ref="I23:I29" si="5">+H23/G23</f>
        <v>0.687037037037037</v>
      </c>
    </row>
    <row r="24" spans="1:9" ht="20.100000000000001" customHeight="1" x14ac:dyDescent="0.25">
      <c r="A24" s="64"/>
      <c r="B24" s="264">
        <v>51</v>
      </c>
      <c r="C24" s="174" t="s">
        <v>597</v>
      </c>
      <c r="D24" s="265">
        <v>1015</v>
      </c>
      <c r="E24" s="364">
        <v>59898</v>
      </c>
      <c r="F24" s="372">
        <v>74411</v>
      </c>
      <c r="G24" s="376">
        <v>18603</v>
      </c>
      <c r="H24" s="365">
        <v>7310</v>
      </c>
      <c r="I24" s="175">
        <f t="shared" si="5"/>
        <v>0.39294737407944957</v>
      </c>
    </row>
    <row r="25" spans="1:9" ht="25.5" customHeight="1" x14ac:dyDescent="0.25">
      <c r="A25" s="64"/>
      <c r="B25" s="264">
        <v>52</v>
      </c>
      <c r="C25" s="174" t="s">
        <v>598</v>
      </c>
      <c r="D25" s="265">
        <v>1016</v>
      </c>
      <c r="E25" s="364">
        <f>+E26+E27+E28</f>
        <v>244369</v>
      </c>
      <c r="F25" s="364">
        <f>+F26+F27+F28</f>
        <v>293369</v>
      </c>
      <c r="G25" s="376">
        <f>+G26+G27+G28</f>
        <v>81217</v>
      </c>
      <c r="H25" s="365">
        <f>+H26+H27+H28</f>
        <v>76652</v>
      </c>
      <c r="I25" s="175">
        <f t="shared" si="5"/>
        <v>0.9437925557457183</v>
      </c>
    </row>
    <row r="26" spans="1:9" ht="20.100000000000001" customHeight="1" x14ac:dyDescent="0.25">
      <c r="A26" s="64"/>
      <c r="B26" s="264">
        <v>520</v>
      </c>
      <c r="C26" s="174" t="s">
        <v>599</v>
      </c>
      <c r="D26" s="265">
        <v>1017</v>
      </c>
      <c r="E26" s="364">
        <v>198638</v>
      </c>
      <c r="F26" s="372">
        <v>230491</v>
      </c>
      <c r="G26" s="376">
        <v>57623</v>
      </c>
      <c r="H26" s="365">
        <v>54698</v>
      </c>
      <c r="I26" s="175">
        <f t="shared" si="5"/>
        <v>0.9492390191416622</v>
      </c>
    </row>
    <row r="27" spans="1:9" ht="20.100000000000001" customHeight="1" x14ac:dyDescent="0.25">
      <c r="A27" s="64"/>
      <c r="B27" s="264">
        <v>521</v>
      </c>
      <c r="C27" s="174" t="s">
        <v>600</v>
      </c>
      <c r="D27" s="265">
        <v>1018</v>
      </c>
      <c r="E27" s="364">
        <v>32080</v>
      </c>
      <c r="F27" s="372">
        <v>34919</v>
      </c>
      <c r="G27" s="376">
        <v>8730</v>
      </c>
      <c r="H27" s="365">
        <v>8287</v>
      </c>
      <c r="I27" s="175">
        <f t="shared" si="5"/>
        <v>0.94925544100801829</v>
      </c>
    </row>
    <row r="28" spans="1:9" ht="20.100000000000001" customHeight="1" x14ac:dyDescent="0.25">
      <c r="A28" s="64"/>
      <c r="B28" s="264" t="s">
        <v>601</v>
      </c>
      <c r="C28" s="174" t="s">
        <v>602</v>
      </c>
      <c r="D28" s="265">
        <v>1019</v>
      </c>
      <c r="E28" s="364">
        <v>13651</v>
      </c>
      <c r="F28" s="372">
        <v>27959</v>
      </c>
      <c r="G28" s="376">
        <v>14864</v>
      </c>
      <c r="H28" s="365">
        <v>13667</v>
      </c>
      <c r="I28" s="175">
        <f t="shared" si="5"/>
        <v>0.91946986006458553</v>
      </c>
    </row>
    <row r="29" spans="1:9" ht="20.100000000000001" customHeight="1" x14ac:dyDescent="0.25">
      <c r="A29" s="64"/>
      <c r="B29" s="264">
        <v>540</v>
      </c>
      <c r="C29" s="174" t="s">
        <v>603</v>
      </c>
      <c r="D29" s="265">
        <v>1020</v>
      </c>
      <c r="E29" s="364">
        <v>23157</v>
      </c>
      <c r="F29" s="372">
        <v>25500</v>
      </c>
      <c r="G29" s="376">
        <v>6375</v>
      </c>
      <c r="H29" s="365">
        <v>10913</v>
      </c>
      <c r="I29" s="175">
        <f t="shared" si="5"/>
        <v>1.7118431372549019</v>
      </c>
    </row>
    <row r="30" spans="1:9" ht="25.5" customHeight="1" x14ac:dyDescent="0.25">
      <c r="A30" s="64"/>
      <c r="B30" s="264" t="s">
        <v>604</v>
      </c>
      <c r="C30" s="174" t="s">
        <v>605</v>
      </c>
      <c r="D30" s="265">
        <v>1021</v>
      </c>
      <c r="E30" s="364"/>
      <c r="F30" s="372"/>
      <c r="G30" s="376"/>
      <c r="H30" s="365"/>
      <c r="I30" s="175" t="str">
        <f t="shared" ref="I30:I74" si="6">IFERROR(H30/G30,"  ")</f>
        <v xml:space="preserve">  </v>
      </c>
    </row>
    <row r="31" spans="1:9" ht="20.100000000000001" customHeight="1" x14ac:dyDescent="0.25">
      <c r="A31" s="64"/>
      <c r="B31" s="264">
        <v>53</v>
      </c>
      <c r="C31" s="174" t="s">
        <v>606</v>
      </c>
      <c r="D31" s="265">
        <v>1022</v>
      </c>
      <c r="E31" s="364">
        <v>16784</v>
      </c>
      <c r="F31" s="372">
        <v>24000</v>
      </c>
      <c r="G31" s="376">
        <v>6000</v>
      </c>
      <c r="H31" s="365">
        <v>3750</v>
      </c>
      <c r="I31" s="175">
        <f t="shared" ref="I31:I33" si="7">+H31/G31</f>
        <v>0.625</v>
      </c>
    </row>
    <row r="32" spans="1:9" ht="20.100000000000001" customHeight="1" x14ac:dyDescent="0.25">
      <c r="A32" s="64"/>
      <c r="B32" s="264" t="s">
        <v>607</v>
      </c>
      <c r="C32" s="174" t="s">
        <v>608</v>
      </c>
      <c r="D32" s="265">
        <v>1023</v>
      </c>
      <c r="E32" s="364">
        <v>11693</v>
      </c>
      <c r="F32" s="372">
        <v>12200</v>
      </c>
      <c r="G32" s="376"/>
      <c r="H32" s="365"/>
      <c r="I32" s="175" t="e">
        <f t="shared" si="7"/>
        <v>#DIV/0!</v>
      </c>
    </row>
    <row r="33" spans="1:9" ht="20.100000000000001" customHeight="1" x14ac:dyDescent="0.25">
      <c r="A33" s="64"/>
      <c r="B33" s="264">
        <v>55</v>
      </c>
      <c r="C33" s="174" t="s">
        <v>609</v>
      </c>
      <c r="D33" s="265">
        <v>1024</v>
      </c>
      <c r="E33" s="364">
        <v>7861</v>
      </c>
      <c r="F33" s="372">
        <v>9220</v>
      </c>
      <c r="G33" s="376">
        <v>2305</v>
      </c>
      <c r="H33" s="365">
        <v>1647</v>
      </c>
      <c r="I33" s="175">
        <f t="shared" si="7"/>
        <v>0.71453362255965291</v>
      </c>
    </row>
    <row r="34" spans="1:9" ht="20.100000000000001" customHeight="1" x14ac:dyDescent="0.25">
      <c r="A34" s="64"/>
      <c r="B34" s="286"/>
      <c r="C34" s="287" t="s">
        <v>610</v>
      </c>
      <c r="D34" s="288">
        <v>1025</v>
      </c>
      <c r="E34" s="366">
        <f>+E9-E22</f>
        <v>24419</v>
      </c>
      <c r="F34" s="373">
        <f t="shared" ref="F34:H34" si="8">+F9-F22</f>
        <v>5512</v>
      </c>
      <c r="G34" s="378"/>
      <c r="H34" s="379">
        <f t="shared" si="8"/>
        <v>5865</v>
      </c>
      <c r="I34" s="380" t="e">
        <f>+H34/G34</f>
        <v>#DIV/0!</v>
      </c>
    </row>
    <row r="35" spans="1:9" ht="20.100000000000001" customHeight="1" x14ac:dyDescent="0.25">
      <c r="A35" s="64"/>
      <c r="B35" s="286"/>
      <c r="C35" s="287" t="s">
        <v>611</v>
      </c>
      <c r="D35" s="288">
        <v>1026</v>
      </c>
      <c r="E35" s="366"/>
      <c r="F35" s="373"/>
      <c r="G35" s="378">
        <f>+G22-G9</f>
        <v>3447</v>
      </c>
      <c r="H35" s="379"/>
      <c r="I35" s="380"/>
    </row>
    <row r="36" spans="1:9" ht="20.100000000000001" customHeight="1" x14ac:dyDescent="0.25">
      <c r="A36" s="64"/>
      <c r="B36" s="552"/>
      <c r="C36" s="290" t="s">
        <v>612</v>
      </c>
      <c r="D36" s="553">
        <v>1027</v>
      </c>
      <c r="E36" s="554">
        <f>+E38+E39+E40+E41</f>
        <v>4737</v>
      </c>
      <c r="F36" s="564">
        <f>+F38+F39+F40+F41</f>
        <v>4500</v>
      </c>
      <c r="G36" s="534">
        <f>+G38+G39+G40+G41</f>
        <v>1125</v>
      </c>
      <c r="H36" s="540">
        <f>+H38+H39+H40+H41</f>
        <v>1570</v>
      </c>
      <c r="I36" s="542">
        <f t="shared" si="6"/>
        <v>1.3955555555555557</v>
      </c>
    </row>
    <row r="37" spans="1:9" ht="14.25" customHeight="1" x14ac:dyDescent="0.25">
      <c r="A37" s="64"/>
      <c r="B37" s="552"/>
      <c r="C37" s="285" t="s">
        <v>613</v>
      </c>
      <c r="D37" s="553"/>
      <c r="E37" s="555"/>
      <c r="F37" s="565"/>
      <c r="G37" s="535"/>
      <c r="H37" s="541"/>
      <c r="I37" s="543" t="str">
        <f t="shared" si="6"/>
        <v xml:space="preserve">  </v>
      </c>
    </row>
    <row r="38" spans="1:9" ht="24" customHeight="1" x14ac:dyDescent="0.25">
      <c r="A38" s="64"/>
      <c r="B38" s="264" t="s">
        <v>614</v>
      </c>
      <c r="C38" s="174" t="s">
        <v>615</v>
      </c>
      <c r="D38" s="265">
        <v>1028</v>
      </c>
      <c r="E38" s="364"/>
      <c r="F38" s="372"/>
      <c r="G38" s="376"/>
      <c r="H38" s="365"/>
      <c r="I38" s="175" t="str">
        <f t="shared" si="6"/>
        <v xml:space="preserve">  </v>
      </c>
    </row>
    <row r="39" spans="1:9" ht="20.100000000000001" customHeight="1" x14ac:dyDescent="0.25">
      <c r="A39" s="64"/>
      <c r="B39" s="264">
        <v>662</v>
      </c>
      <c r="C39" s="174" t="s">
        <v>616</v>
      </c>
      <c r="D39" s="265">
        <v>1029</v>
      </c>
      <c r="E39" s="364">
        <v>4735</v>
      </c>
      <c r="F39" s="372">
        <v>4500</v>
      </c>
      <c r="G39" s="376">
        <v>1125</v>
      </c>
      <c r="H39" s="365">
        <v>1570</v>
      </c>
      <c r="I39" s="175">
        <f t="shared" ref="I39:I40" si="9">+H39/G39</f>
        <v>1.3955555555555557</v>
      </c>
    </row>
    <row r="40" spans="1:9" ht="20.100000000000001" customHeight="1" x14ac:dyDescent="0.25">
      <c r="A40" s="64"/>
      <c r="B40" s="264" t="s">
        <v>126</v>
      </c>
      <c r="C40" s="174" t="s">
        <v>617</v>
      </c>
      <c r="D40" s="265">
        <v>1030</v>
      </c>
      <c r="E40" s="364">
        <v>2</v>
      </c>
      <c r="F40" s="372"/>
      <c r="G40" s="376"/>
      <c r="H40" s="365"/>
      <c r="I40" s="175" t="e">
        <f t="shared" si="9"/>
        <v>#DIV/0!</v>
      </c>
    </row>
    <row r="41" spans="1:9" ht="20.100000000000001" customHeight="1" x14ac:dyDescent="0.25">
      <c r="A41" s="64"/>
      <c r="B41" s="264" t="s">
        <v>618</v>
      </c>
      <c r="C41" s="174" t="s">
        <v>619</v>
      </c>
      <c r="D41" s="265">
        <v>1031</v>
      </c>
      <c r="E41" s="364"/>
      <c r="F41" s="372"/>
      <c r="G41" s="376"/>
      <c r="H41" s="365"/>
      <c r="I41" s="175" t="str">
        <f t="shared" si="6"/>
        <v xml:space="preserve">  </v>
      </c>
    </row>
    <row r="42" spans="1:9" ht="20.100000000000001" customHeight="1" x14ac:dyDescent="0.25">
      <c r="A42" s="64"/>
      <c r="B42" s="552"/>
      <c r="C42" s="290" t="s">
        <v>620</v>
      </c>
      <c r="D42" s="553">
        <v>1032</v>
      </c>
      <c r="E42" s="554">
        <f>+E44+E45+E46+E47</f>
        <v>53</v>
      </c>
      <c r="F42" s="556">
        <f t="shared" ref="F42:H42" si="10">+F44+F45+F46+F47</f>
        <v>100</v>
      </c>
      <c r="G42" s="534">
        <f t="shared" si="10"/>
        <v>25</v>
      </c>
      <c r="H42" s="536">
        <f t="shared" si="10"/>
        <v>87</v>
      </c>
      <c r="I42" s="538">
        <f t="shared" si="6"/>
        <v>3.48</v>
      </c>
    </row>
    <row r="43" spans="1:9" ht="20.100000000000001" customHeight="1" x14ac:dyDescent="0.25">
      <c r="A43" s="64"/>
      <c r="B43" s="552"/>
      <c r="C43" s="285" t="s">
        <v>621</v>
      </c>
      <c r="D43" s="553"/>
      <c r="E43" s="555"/>
      <c r="F43" s="557"/>
      <c r="G43" s="535"/>
      <c r="H43" s="537"/>
      <c r="I43" s="539" t="str">
        <f t="shared" si="6"/>
        <v xml:space="preserve">  </v>
      </c>
    </row>
    <row r="44" spans="1:9" ht="27.75" customHeight="1" x14ac:dyDescent="0.25">
      <c r="A44" s="64"/>
      <c r="B44" s="264" t="s">
        <v>622</v>
      </c>
      <c r="C44" s="174" t="s">
        <v>623</v>
      </c>
      <c r="D44" s="265">
        <v>1033</v>
      </c>
      <c r="E44" s="364"/>
      <c r="F44" s="372"/>
      <c r="G44" s="376"/>
      <c r="H44" s="365"/>
      <c r="I44" s="175" t="str">
        <f t="shared" si="6"/>
        <v xml:space="preserve">  </v>
      </c>
    </row>
    <row r="45" spans="1:9" ht="20.100000000000001" customHeight="1" x14ac:dyDescent="0.25">
      <c r="A45" s="64"/>
      <c r="B45" s="264">
        <v>562</v>
      </c>
      <c r="C45" s="174" t="s">
        <v>624</v>
      </c>
      <c r="D45" s="265">
        <v>1034</v>
      </c>
      <c r="E45" s="364">
        <v>52</v>
      </c>
      <c r="F45" s="372">
        <v>100</v>
      </c>
      <c r="G45" s="376">
        <v>25</v>
      </c>
      <c r="H45" s="365">
        <v>87</v>
      </c>
      <c r="I45" s="175">
        <f t="shared" ref="I45" si="11">+H45/G45</f>
        <v>3.48</v>
      </c>
    </row>
    <row r="46" spans="1:9" ht="20.100000000000001" customHeight="1" x14ac:dyDescent="0.25">
      <c r="A46" s="64"/>
      <c r="B46" s="264" t="s">
        <v>127</v>
      </c>
      <c r="C46" s="174" t="s">
        <v>625</v>
      </c>
      <c r="D46" s="265">
        <v>1035</v>
      </c>
      <c r="E46" s="364">
        <v>1</v>
      </c>
      <c r="F46" s="372"/>
      <c r="G46" s="376"/>
      <c r="H46" s="365"/>
      <c r="I46" s="175" t="str">
        <f t="shared" si="6"/>
        <v xml:space="preserve">  </v>
      </c>
    </row>
    <row r="47" spans="1:9" ht="20.100000000000001" customHeight="1" x14ac:dyDescent="0.25">
      <c r="A47" s="64"/>
      <c r="B47" s="264" t="s">
        <v>626</v>
      </c>
      <c r="C47" s="174" t="s">
        <v>627</v>
      </c>
      <c r="D47" s="265">
        <v>1036</v>
      </c>
      <c r="E47" s="364"/>
      <c r="F47" s="372"/>
      <c r="G47" s="376"/>
      <c r="H47" s="365"/>
      <c r="I47" s="175" t="str">
        <f t="shared" si="6"/>
        <v xml:space="preserve">  </v>
      </c>
    </row>
    <row r="48" spans="1:9" ht="20.100000000000001" customHeight="1" x14ac:dyDescent="0.25">
      <c r="A48" s="64"/>
      <c r="B48" s="264"/>
      <c r="C48" s="167" t="s">
        <v>628</v>
      </c>
      <c r="D48" s="265">
        <v>1037</v>
      </c>
      <c r="E48" s="364">
        <f>+E36-E42</f>
        <v>4684</v>
      </c>
      <c r="F48" s="372">
        <f>+F36-F42</f>
        <v>4400</v>
      </c>
      <c r="G48" s="376">
        <f>+G36-G42</f>
        <v>1100</v>
      </c>
      <c r="H48" s="365">
        <f>+H36-H42</f>
        <v>1483</v>
      </c>
      <c r="I48" s="175">
        <f t="shared" ref="I48" si="12">+H48/G48</f>
        <v>1.3481818181818181</v>
      </c>
    </row>
    <row r="49" spans="1:9" ht="20.100000000000001" customHeight="1" x14ac:dyDescent="0.25">
      <c r="A49" s="64"/>
      <c r="B49" s="264"/>
      <c r="C49" s="167" t="s">
        <v>629</v>
      </c>
      <c r="D49" s="265">
        <v>1038</v>
      </c>
      <c r="E49" s="364"/>
      <c r="F49" s="372"/>
      <c r="G49" s="376"/>
      <c r="H49" s="365"/>
      <c r="I49" s="175" t="str">
        <f t="shared" si="6"/>
        <v xml:space="preserve">  </v>
      </c>
    </row>
    <row r="50" spans="1:9" ht="34.5" customHeight="1" x14ac:dyDescent="0.25">
      <c r="A50" s="64"/>
      <c r="B50" s="264" t="s">
        <v>630</v>
      </c>
      <c r="C50" s="167" t="s">
        <v>631</v>
      </c>
      <c r="D50" s="265">
        <v>1039</v>
      </c>
      <c r="E50" s="364">
        <v>1251</v>
      </c>
      <c r="F50" s="372"/>
      <c r="G50" s="376"/>
      <c r="H50" s="365">
        <v>229</v>
      </c>
      <c r="I50" s="175" t="e">
        <f t="shared" ref="I50:I51" si="13">+H50/G50</f>
        <v>#DIV/0!</v>
      </c>
    </row>
    <row r="51" spans="1:9" ht="35.25" customHeight="1" x14ac:dyDescent="0.25">
      <c r="A51" s="64"/>
      <c r="B51" s="264" t="s">
        <v>632</v>
      </c>
      <c r="C51" s="167" t="s">
        <v>633</v>
      </c>
      <c r="D51" s="265">
        <v>1040</v>
      </c>
      <c r="E51" s="364">
        <v>1536</v>
      </c>
      <c r="F51" s="372"/>
      <c r="G51" s="376"/>
      <c r="H51" s="365"/>
      <c r="I51" s="175" t="e">
        <f t="shared" si="13"/>
        <v>#DIV/0!</v>
      </c>
    </row>
    <row r="52" spans="1:9" ht="20.100000000000001" customHeight="1" x14ac:dyDescent="0.25">
      <c r="A52" s="64"/>
      <c r="B52" s="286">
        <v>67</v>
      </c>
      <c r="C52" s="287" t="s">
        <v>634</v>
      </c>
      <c r="D52" s="288">
        <v>1041</v>
      </c>
      <c r="E52" s="366">
        <v>5092</v>
      </c>
      <c r="F52" s="374">
        <v>6500</v>
      </c>
      <c r="G52" s="378">
        <v>1625</v>
      </c>
      <c r="H52" s="367">
        <v>328</v>
      </c>
      <c r="I52" s="289">
        <f t="shared" si="6"/>
        <v>0.20184615384615384</v>
      </c>
    </row>
    <row r="53" spans="1:9" ht="20.100000000000001" customHeight="1" x14ac:dyDescent="0.25">
      <c r="A53" s="64"/>
      <c r="B53" s="286">
        <v>57</v>
      </c>
      <c r="C53" s="287" t="s">
        <v>635</v>
      </c>
      <c r="D53" s="288">
        <v>1042</v>
      </c>
      <c r="E53" s="366">
        <v>33032</v>
      </c>
      <c r="F53" s="374">
        <v>15500</v>
      </c>
      <c r="G53" s="378">
        <v>3875</v>
      </c>
      <c r="H53" s="367">
        <v>6618</v>
      </c>
      <c r="I53" s="289">
        <f t="shared" si="6"/>
        <v>1.7078709677419355</v>
      </c>
    </row>
    <row r="54" spans="1:9" ht="20.100000000000001" customHeight="1" x14ac:dyDescent="0.25">
      <c r="A54" s="64"/>
      <c r="B54" s="552"/>
      <c r="C54" s="290" t="s">
        <v>636</v>
      </c>
      <c r="D54" s="553">
        <v>1043</v>
      </c>
      <c r="E54" s="554">
        <f>+E9+E36+E50+E52</f>
        <v>400652</v>
      </c>
      <c r="F54" s="556">
        <f t="shared" ref="F54:H54" si="14">+F9+F36+F50+F52</f>
        <v>457372</v>
      </c>
      <c r="G54" s="534">
        <f t="shared" si="14"/>
        <v>114343</v>
      </c>
      <c r="H54" s="536">
        <f t="shared" si="14"/>
        <v>108635</v>
      </c>
      <c r="I54" s="538">
        <f t="shared" si="6"/>
        <v>0.95008002238877765</v>
      </c>
    </row>
    <row r="55" spans="1:9" ht="12" customHeight="1" x14ac:dyDescent="0.25">
      <c r="A55" s="64"/>
      <c r="B55" s="552"/>
      <c r="C55" s="285" t="s">
        <v>637</v>
      </c>
      <c r="D55" s="553"/>
      <c r="E55" s="555"/>
      <c r="F55" s="557"/>
      <c r="G55" s="535"/>
      <c r="H55" s="537"/>
      <c r="I55" s="539" t="str">
        <f t="shared" si="6"/>
        <v xml:space="preserve">  </v>
      </c>
    </row>
    <row r="56" spans="1:9" ht="20.100000000000001" customHeight="1" x14ac:dyDescent="0.25">
      <c r="A56" s="64"/>
      <c r="B56" s="552"/>
      <c r="C56" s="290" t="s">
        <v>638</v>
      </c>
      <c r="D56" s="553">
        <v>1044</v>
      </c>
      <c r="E56" s="554">
        <f>+E22+E42+E51+E53</f>
        <v>399774</v>
      </c>
      <c r="F56" s="556">
        <f t="shared" ref="F56:H56" si="15">+F22+F42+F51+F53</f>
        <v>456460</v>
      </c>
      <c r="G56" s="534">
        <f t="shared" si="15"/>
        <v>118940</v>
      </c>
      <c r="H56" s="536">
        <f t="shared" si="15"/>
        <v>107348</v>
      </c>
      <c r="I56" s="538">
        <f t="shared" si="6"/>
        <v>0.90253909534218935</v>
      </c>
    </row>
    <row r="57" spans="1:9" ht="13.5" customHeight="1" x14ac:dyDescent="0.25">
      <c r="A57" s="64"/>
      <c r="B57" s="552"/>
      <c r="C57" s="285" t="s">
        <v>639</v>
      </c>
      <c r="D57" s="553"/>
      <c r="E57" s="555"/>
      <c r="F57" s="557"/>
      <c r="G57" s="535"/>
      <c r="H57" s="537"/>
      <c r="I57" s="539" t="str">
        <f t="shared" si="6"/>
        <v xml:space="preserve">  </v>
      </c>
    </row>
    <row r="58" spans="1:9" ht="20.100000000000001" customHeight="1" x14ac:dyDescent="0.25">
      <c r="A58" s="64"/>
      <c r="B58" s="264"/>
      <c r="C58" s="167" t="s">
        <v>640</v>
      </c>
      <c r="D58" s="265">
        <v>1045</v>
      </c>
      <c r="E58" s="371">
        <f t="shared" ref="E58:H58" si="16">+E54-E56</f>
        <v>878</v>
      </c>
      <c r="F58" s="371">
        <f t="shared" si="16"/>
        <v>912</v>
      </c>
      <c r="G58" s="376"/>
      <c r="H58" s="376">
        <f t="shared" si="16"/>
        <v>1287</v>
      </c>
      <c r="I58" s="175" t="e">
        <f t="shared" ref="I58" si="17">+H58/G58</f>
        <v>#DIV/0!</v>
      </c>
    </row>
    <row r="59" spans="1:9" ht="20.100000000000001" customHeight="1" x14ac:dyDescent="0.25">
      <c r="A59" s="64"/>
      <c r="B59" s="264"/>
      <c r="C59" s="167" t="s">
        <v>641</v>
      </c>
      <c r="D59" s="265">
        <v>1046</v>
      </c>
      <c r="E59" s="364"/>
      <c r="F59" s="371"/>
      <c r="G59" s="376">
        <f>+G56-G54</f>
        <v>4597</v>
      </c>
      <c r="H59" s="377"/>
      <c r="I59" s="175">
        <f t="shared" si="6"/>
        <v>0</v>
      </c>
    </row>
    <row r="60" spans="1:9" ht="41.25" customHeight="1" x14ac:dyDescent="0.25">
      <c r="A60" s="64"/>
      <c r="B60" s="264" t="s">
        <v>92</v>
      </c>
      <c r="C60" s="167" t="s">
        <v>642</v>
      </c>
      <c r="D60" s="265">
        <v>1047</v>
      </c>
      <c r="E60" s="364"/>
      <c r="F60" s="372"/>
      <c r="G60" s="376"/>
      <c r="H60" s="365"/>
      <c r="I60" s="175" t="str">
        <f t="shared" si="6"/>
        <v xml:space="preserve">  </v>
      </c>
    </row>
    <row r="61" spans="1:9" ht="45" customHeight="1" x14ac:dyDescent="0.25">
      <c r="A61" s="64"/>
      <c r="B61" s="264" t="s">
        <v>643</v>
      </c>
      <c r="C61" s="167" t="s">
        <v>644</v>
      </c>
      <c r="D61" s="265">
        <v>1048</v>
      </c>
      <c r="E61" s="364"/>
      <c r="F61" s="372"/>
      <c r="G61" s="376"/>
      <c r="H61" s="365"/>
      <c r="I61" s="175" t="str">
        <f t="shared" si="6"/>
        <v xml:space="preserve">  </v>
      </c>
    </row>
    <row r="62" spans="1:9" ht="20.100000000000001" customHeight="1" x14ac:dyDescent="0.25">
      <c r="A62" s="64"/>
      <c r="B62" s="558"/>
      <c r="C62" s="170" t="s">
        <v>645</v>
      </c>
      <c r="D62" s="559">
        <v>1049</v>
      </c>
      <c r="E62" s="560">
        <f t="shared" ref="E62" si="18">+E58-E59+E60-E61</f>
        <v>878</v>
      </c>
      <c r="F62" s="560">
        <f t="shared" ref="F62" si="19">+F58-F59+F60-F61</f>
        <v>912</v>
      </c>
      <c r="G62" s="546"/>
      <c r="H62" s="550">
        <f t="shared" ref="H62" si="20">+H58-H59+H60-H61</f>
        <v>1287</v>
      </c>
      <c r="I62" s="544" t="str">
        <f t="shared" si="6"/>
        <v xml:space="preserve">  </v>
      </c>
    </row>
    <row r="63" spans="1:9" ht="12.75" customHeight="1" x14ac:dyDescent="0.25">
      <c r="A63" s="64"/>
      <c r="B63" s="558"/>
      <c r="C63" s="171" t="s">
        <v>666</v>
      </c>
      <c r="D63" s="559"/>
      <c r="E63" s="561"/>
      <c r="F63" s="561"/>
      <c r="G63" s="547"/>
      <c r="H63" s="551"/>
      <c r="I63" s="545" t="str">
        <f t="shared" si="6"/>
        <v xml:space="preserve">  </v>
      </c>
    </row>
    <row r="64" spans="1:9" ht="20.100000000000001" customHeight="1" x14ac:dyDescent="0.25">
      <c r="A64" s="64"/>
      <c r="B64" s="558"/>
      <c r="C64" s="170" t="s">
        <v>646</v>
      </c>
      <c r="D64" s="559">
        <v>1050</v>
      </c>
      <c r="E64" s="562"/>
      <c r="F64" s="560"/>
      <c r="G64" s="546">
        <f>+G59-G58+G61-G60</f>
        <v>4597</v>
      </c>
      <c r="H64" s="548"/>
      <c r="I64" s="544">
        <f t="shared" si="6"/>
        <v>0</v>
      </c>
    </row>
    <row r="65" spans="1:9" ht="14.25" customHeight="1" x14ac:dyDescent="0.25">
      <c r="A65" s="64"/>
      <c r="B65" s="558"/>
      <c r="C65" s="171" t="s">
        <v>647</v>
      </c>
      <c r="D65" s="559"/>
      <c r="E65" s="563"/>
      <c r="F65" s="561"/>
      <c r="G65" s="547"/>
      <c r="H65" s="549"/>
      <c r="I65" s="545" t="str">
        <f t="shared" si="6"/>
        <v xml:space="preserve">  </v>
      </c>
    </row>
    <row r="66" spans="1:9" ht="20.100000000000001" customHeight="1" x14ac:dyDescent="0.25">
      <c r="A66" s="64"/>
      <c r="B66" s="264"/>
      <c r="C66" s="167" t="s">
        <v>648</v>
      </c>
      <c r="D66" s="265"/>
      <c r="E66" s="364"/>
      <c r="F66" s="372"/>
      <c r="G66" s="376"/>
      <c r="H66" s="365"/>
      <c r="I66" s="175" t="str">
        <f t="shared" si="6"/>
        <v xml:space="preserve">  </v>
      </c>
    </row>
    <row r="67" spans="1:9" ht="20.100000000000001" customHeight="1" x14ac:dyDescent="0.25">
      <c r="A67" s="64"/>
      <c r="B67" s="264">
        <v>721</v>
      </c>
      <c r="C67" s="174" t="s">
        <v>649</v>
      </c>
      <c r="D67" s="265">
        <v>1051</v>
      </c>
      <c r="E67" s="364">
        <v>1700</v>
      </c>
      <c r="F67" s="372">
        <v>137</v>
      </c>
      <c r="G67" s="376"/>
      <c r="H67" s="365"/>
      <c r="I67" s="175" t="e">
        <f t="shared" ref="I67" si="21">+H67/G67</f>
        <v>#DIV/0!</v>
      </c>
    </row>
    <row r="68" spans="1:9" ht="20.100000000000001" customHeight="1" x14ac:dyDescent="0.25">
      <c r="A68" s="64"/>
      <c r="B68" s="264" t="s">
        <v>650</v>
      </c>
      <c r="C68" s="174" t="s">
        <v>651</v>
      </c>
      <c r="D68" s="265">
        <v>1052</v>
      </c>
      <c r="E68" s="364"/>
      <c r="F68" s="372"/>
      <c r="G68" s="376"/>
      <c r="H68" s="365"/>
      <c r="I68" s="175" t="str">
        <f t="shared" si="6"/>
        <v xml:space="preserve">  </v>
      </c>
    </row>
    <row r="69" spans="1:9" ht="20.100000000000001" customHeight="1" x14ac:dyDescent="0.25">
      <c r="A69" s="64"/>
      <c r="B69" s="264" t="s">
        <v>652</v>
      </c>
      <c r="C69" s="174" t="s">
        <v>653</v>
      </c>
      <c r="D69" s="265">
        <v>1053</v>
      </c>
      <c r="E69" s="364">
        <v>1470</v>
      </c>
      <c r="F69" s="372"/>
      <c r="G69" s="376"/>
      <c r="H69" s="365"/>
      <c r="I69" s="175" t="str">
        <f t="shared" si="6"/>
        <v xml:space="preserve">  </v>
      </c>
    </row>
    <row r="70" spans="1:9" ht="20.100000000000001" customHeight="1" x14ac:dyDescent="0.25">
      <c r="A70" s="64"/>
      <c r="B70" s="264">
        <v>723</v>
      </c>
      <c r="C70" s="167" t="s">
        <v>654</v>
      </c>
      <c r="D70" s="265">
        <v>1054</v>
      </c>
      <c r="E70" s="364"/>
      <c r="F70" s="372"/>
      <c r="G70" s="376"/>
      <c r="H70" s="365"/>
      <c r="I70" s="175" t="str">
        <f t="shared" si="6"/>
        <v xml:space="preserve">  </v>
      </c>
    </row>
    <row r="71" spans="1:9" ht="20.100000000000001" customHeight="1" x14ac:dyDescent="0.25">
      <c r="A71" s="64"/>
      <c r="B71" s="552"/>
      <c r="C71" s="290" t="s">
        <v>655</v>
      </c>
      <c r="D71" s="553">
        <v>1055</v>
      </c>
      <c r="E71" s="556">
        <f t="shared" ref="E71" si="22">+E62-E64-E67-E68+E69-E70</f>
        <v>648</v>
      </c>
      <c r="F71" s="556">
        <f t="shared" ref="F71" si="23">+F62-F64-F67-F68+F69-F70</f>
        <v>775</v>
      </c>
      <c r="G71" s="534"/>
      <c r="H71" s="534">
        <f t="shared" ref="H71" si="24">+H62-H64-H67-H68+H69-H70</f>
        <v>1287</v>
      </c>
      <c r="I71" s="538" t="str">
        <f t="shared" si="6"/>
        <v xml:space="preserve">  </v>
      </c>
    </row>
    <row r="72" spans="1:9" ht="14.25" customHeight="1" x14ac:dyDescent="0.25">
      <c r="A72" s="64"/>
      <c r="B72" s="552"/>
      <c r="C72" s="285" t="s">
        <v>656</v>
      </c>
      <c r="D72" s="553"/>
      <c r="E72" s="557"/>
      <c r="F72" s="557"/>
      <c r="G72" s="535"/>
      <c r="H72" s="535"/>
      <c r="I72" s="539" t="str">
        <f t="shared" si="6"/>
        <v xml:space="preserve">  </v>
      </c>
    </row>
    <row r="73" spans="1:9" ht="20.100000000000001" customHeight="1" x14ac:dyDescent="0.25">
      <c r="A73" s="64"/>
      <c r="B73" s="552"/>
      <c r="C73" s="290" t="s">
        <v>657</v>
      </c>
      <c r="D73" s="553">
        <v>1056</v>
      </c>
      <c r="E73" s="554"/>
      <c r="F73" s="556"/>
      <c r="G73" s="534">
        <f>+G64-G67-G68+G69-G70</f>
        <v>4597</v>
      </c>
      <c r="H73" s="536"/>
      <c r="I73" s="538">
        <f t="shared" si="6"/>
        <v>0</v>
      </c>
    </row>
    <row r="74" spans="1:9" ht="14.25" customHeight="1" x14ac:dyDescent="0.25">
      <c r="A74" s="64"/>
      <c r="B74" s="552"/>
      <c r="C74" s="285" t="s">
        <v>658</v>
      </c>
      <c r="D74" s="553"/>
      <c r="E74" s="555"/>
      <c r="F74" s="557"/>
      <c r="G74" s="535"/>
      <c r="H74" s="537"/>
      <c r="I74" s="539" t="str">
        <f t="shared" si="6"/>
        <v xml:space="preserve">  </v>
      </c>
    </row>
    <row r="75" spans="1:9" ht="20.100000000000001" customHeight="1" x14ac:dyDescent="0.25">
      <c r="A75" s="64"/>
      <c r="B75" s="264"/>
      <c r="C75" s="174" t="s">
        <v>659</v>
      </c>
      <c r="D75" s="265">
        <v>1057</v>
      </c>
      <c r="E75" s="364"/>
      <c r="F75" s="372"/>
      <c r="G75" s="376"/>
      <c r="H75" s="365"/>
      <c r="I75" s="175" t="str">
        <f t="shared" ref="I75:I81" si="25">IFERROR(H75/G75,"  ")</f>
        <v xml:space="preserve">  </v>
      </c>
    </row>
    <row r="76" spans="1:9" ht="20.100000000000001" customHeight="1" x14ac:dyDescent="0.25">
      <c r="A76" s="64"/>
      <c r="B76" s="264"/>
      <c r="C76" s="174" t="s">
        <v>660</v>
      </c>
      <c r="D76" s="265">
        <v>1058</v>
      </c>
      <c r="E76" s="364"/>
      <c r="F76" s="372"/>
      <c r="G76" s="376"/>
      <c r="H76" s="365"/>
      <c r="I76" s="175" t="str">
        <f t="shared" si="25"/>
        <v xml:space="preserve">  </v>
      </c>
    </row>
    <row r="77" spans="1:9" ht="20.100000000000001" customHeight="1" x14ac:dyDescent="0.25">
      <c r="A77" s="64"/>
      <c r="B77" s="264"/>
      <c r="C77" s="174" t="s">
        <v>661</v>
      </c>
      <c r="D77" s="265">
        <v>1059</v>
      </c>
      <c r="E77" s="364"/>
      <c r="F77" s="372"/>
      <c r="G77" s="376"/>
      <c r="H77" s="365"/>
      <c r="I77" s="175" t="str">
        <f t="shared" si="25"/>
        <v xml:space="preserve">  </v>
      </c>
    </row>
    <row r="78" spans="1:9" ht="20.100000000000001" customHeight="1" x14ac:dyDescent="0.25">
      <c r="A78" s="64"/>
      <c r="B78" s="264"/>
      <c r="C78" s="174" t="s">
        <v>662</v>
      </c>
      <c r="D78" s="265">
        <v>1060</v>
      </c>
      <c r="E78" s="364"/>
      <c r="F78" s="372"/>
      <c r="G78" s="376"/>
      <c r="H78" s="365"/>
      <c r="I78" s="175" t="str">
        <f t="shared" si="25"/>
        <v xml:space="preserve">  </v>
      </c>
    </row>
    <row r="79" spans="1:9" ht="20.100000000000001" customHeight="1" x14ac:dyDescent="0.25">
      <c r="A79" s="64"/>
      <c r="B79" s="264"/>
      <c r="C79" s="174" t="s">
        <v>663</v>
      </c>
      <c r="D79" s="265"/>
      <c r="E79" s="364"/>
      <c r="F79" s="372"/>
      <c r="G79" s="376"/>
      <c r="H79" s="365"/>
      <c r="I79" s="175" t="str">
        <f t="shared" si="25"/>
        <v xml:space="preserve">  </v>
      </c>
    </row>
    <row r="80" spans="1:9" ht="20.100000000000001" customHeight="1" x14ac:dyDescent="0.25">
      <c r="A80" s="64"/>
      <c r="B80" s="264"/>
      <c r="C80" s="174" t="s">
        <v>664</v>
      </c>
      <c r="D80" s="265">
        <v>1061</v>
      </c>
      <c r="E80" s="364"/>
      <c r="F80" s="372"/>
      <c r="G80" s="376"/>
      <c r="H80" s="365"/>
      <c r="I80" s="175" t="str">
        <f t="shared" si="25"/>
        <v xml:space="preserve">  </v>
      </c>
    </row>
    <row r="81" spans="1:9" ht="20.100000000000001" customHeight="1" thickBot="1" x14ac:dyDescent="0.3">
      <c r="A81" s="64"/>
      <c r="B81" s="183"/>
      <c r="C81" s="266" t="s">
        <v>665</v>
      </c>
      <c r="D81" s="263">
        <v>1062</v>
      </c>
      <c r="E81" s="368"/>
      <c r="F81" s="375"/>
      <c r="G81" s="370"/>
      <c r="H81" s="369"/>
      <c r="I81" s="181" t="str">
        <f t="shared" si="25"/>
        <v xml:space="preserve">  </v>
      </c>
    </row>
    <row r="82" spans="1:9" x14ac:dyDescent="0.25">
      <c r="B82" s="41"/>
      <c r="I82" s="8"/>
    </row>
    <row r="83" spans="1:9" x14ac:dyDescent="0.25">
      <c r="B83" s="155" t="s">
        <v>572</v>
      </c>
      <c r="I83" s="8"/>
    </row>
    <row r="84" spans="1:9" x14ac:dyDescent="0.25">
      <c r="I84" s="8"/>
    </row>
    <row r="85" spans="1:9" x14ac:dyDescent="0.25">
      <c r="I85" s="8"/>
    </row>
    <row r="86" spans="1:9" x14ac:dyDescent="0.25">
      <c r="I86" s="8"/>
    </row>
    <row r="87" spans="1:9" x14ac:dyDescent="0.25">
      <c r="I87" s="8"/>
    </row>
    <row r="88" spans="1:9" x14ac:dyDescent="0.25">
      <c r="I88" s="8"/>
    </row>
    <row r="89" spans="1:9" x14ac:dyDescent="0.25">
      <c r="I89" s="8"/>
    </row>
    <row r="90" spans="1:9" x14ac:dyDescent="0.25">
      <c r="I90" s="8"/>
    </row>
    <row r="91" spans="1:9" x14ac:dyDescent="0.25">
      <c r="I91" s="8"/>
    </row>
    <row r="92" spans="1:9" x14ac:dyDescent="0.25">
      <c r="I92" s="8"/>
    </row>
    <row r="93" spans="1:9" x14ac:dyDescent="0.25">
      <c r="I93" s="8"/>
    </row>
    <row r="94" spans="1:9" x14ac:dyDescent="0.25">
      <c r="I94" s="8"/>
    </row>
    <row r="95" spans="1:9" x14ac:dyDescent="0.25">
      <c r="I95" s="8"/>
    </row>
    <row r="96" spans="1:9" x14ac:dyDescent="0.25">
      <c r="I96" s="8"/>
    </row>
    <row r="97" spans="5:8" s="8" customFormat="1" x14ac:dyDescent="0.25">
      <c r="E97" s="361"/>
      <c r="F97" s="361"/>
      <c r="G97" s="361"/>
      <c r="H97" s="361"/>
    </row>
    <row r="98" spans="5:8" s="8" customFormat="1" x14ac:dyDescent="0.25">
      <c r="E98" s="361"/>
      <c r="F98" s="361"/>
      <c r="G98" s="361"/>
      <c r="H98" s="361"/>
    </row>
    <row r="99" spans="5:8" s="8" customFormat="1" x14ac:dyDescent="0.25">
      <c r="E99" s="361"/>
      <c r="F99" s="361"/>
      <c r="G99" s="361"/>
      <c r="H99" s="361"/>
    </row>
    <row r="100" spans="5:8" s="8" customFormat="1" x14ac:dyDescent="0.25">
      <c r="E100" s="361"/>
      <c r="F100" s="361"/>
      <c r="G100" s="361"/>
      <c r="H100" s="361"/>
    </row>
    <row r="101" spans="5:8" s="8" customFormat="1" x14ac:dyDescent="0.25">
      <c r="E101" s="361"/>
      <c r="F101" s="361"/>
      <c r="G101" s="361"/>
      <c r="H101" s="361"/>
    </row>
    <row r="102" spans="5:8" s="8" customFormat="1" x14ac:dyDescent="0.25">
      <c r="E102" s="361"/>
      <c r="F102" s="361"/>
      <c r="G102" s="361"/>
      <c r="H102" s="361"/>
    </row>
    <row r="103" spans="5:8" s="8" customFormat="1" x14ac:dyDescent="0.25">
      <c r="E103" s="361"/>
      <c r="F103" s="361"/>
      <c r="G103" s="361"/>
      <c r="H103" s="361"/>
    </row>
    <row r="104" spans="5:8" s="8" customFormat="1" x14ac:dyDescent="0.25">
      <c r="E104" s="361"/>
      <c r="F104" s="361"/>
      <c r="G104" s="361"/>
      <c r="H104" s="361"/>
    </row>
    <row r="105" spans="5:8" s="8" customFormat="1" x14ac:dyDescent="0.25">
      <c r="E105" s="361"/>
      <c r="F105" s="361"/>
      <c r="G105" s="361"/>
      <c r="H105" s="361"/>
    </row>
    <row r="106" spans="5:8" s="8" customFormat="1" x14ac:dyDescent="0.25">
      <c r="E106" s="361"/>
      <c r="F106" s="361"/>
      <c r="G106" s="361"/>
      <c r="H106" s="361"/>
    </row>
    <row r="107" spans="5:8" s="8" customFormat="1" x14ac:dyDescent="0.25">
      <c r="E107" s="361"/>
      <c r="F107" s="361"/>
      <c r="G107" s="361"/>
      <c r="H107" s="361"/>
    </row>
    <row r="108" spans="5:8" s="8" customFormat="1" x14ac:dyDescent="0.25">
      <c r="E108" s="361"/>
      <c r="F108" s="361"/>
      <c r="G108" s="361"/>
      <c r="H108" s="361"/>
    </row>
    <row r="109" spans="5:8" s="8" customFormat="1" x14ac:dyDescent="0.25">
      <c r="E109" s="361"/>
      <c r="F109" s="361"/>
      <c r="G109" s="361"/>
      <c r="H109" s="361"/>
    </row>
    <row r="110" spans="5:8" s="8" customFormat="1" x14ac:dyDescent="0.25">
      <c r="E110" s="361"/>
      <c r="F110" s="361"/>
      <c r="G110" s="361"/>
      <c r="H110" s="361"/>
    </row>
    <row r="111" spans="5:8" s="8" customFormat="1" x14ac:dyDescent="0.25">
      <c r="E111" s="361"/>
      <c r="F111" s="361"/>
      <c r="G111" s="361"/>
      <c r="H111" s="361"/>
    </row>
    <row r="112" spans="5:8" s="8" customFormat="1" x14ac:dyDescent="0.25">
      <c r="E112" s="361"/>
      <c r="F112" s="361"/>
      <c r="G112" s="361"/>
      <c r="H112" s="361"/>
    </row>
    <row r="113" spans="5:8" s="8" customFormat="1" x14ac:dyDescent="0.25">
      <c r="E113" s="361"/>
      <c r="F113" s="361"/>
      <c r="G113" s="361"/>
      <c r="H113" s="361"/>
    </row>
    <row r="114" spans="5:8" s="8" customFormat="1" x14ac:dyDescent="0.25">
      <c r="E114" s="361"/>
      <c r="F114" s="361"/>
      <c r="G114" s="361"/>
      <c r="H114" s="361"/>
    </row>
    <row r="115" spans="5:8" s="8" customFormat="1" x14ac:dyDescent="0.25">
      <c r="E115" s="361"/>
      <c r="F115" s="361"/>
      <c r="G115" s="361"/>
      <c r="H115" s="361"/>
    </row>
    <row r="116" spans="5:8" s="8" customFormat="1" x14ac:dyDescent="0.25">
      <c r="E116" s="361"/>
      <c r="F116" s="361"/>
      <c r="G116" s="361"/>
      <c r="H116" s="361"/>
    </row>
    <row r="117" spans="5:8" s="8" customFormat="1" x14ac:dyDescent="0.25">
      <c r="E117" s="361"/>
      <c r="F117" s="361"/>
      <c r="G117" s="361"/>
      <c r="H117" s="361"/>
    </row>
    <row r="118" spans="5:8" s="8" customFormat="1" x14ac:dyDescent="0.25">
      <c r="E118" s="361"/>
      <c r="F118" s="361"/>
      <c r="G118" s="361"/>
      <c r="H118" s="361"/>
    </row>
    <row r="119" spans="5:8" s="8" customFormat="1" x14ac:dyDescent="0.25">
      <c r="E119" s="361"/>
      <c r="F119" s="361"/>
      <c r="G119" s="361"/>
      <c r="H119" s="361"/>
    </row>
    <row r="120" spans="5:8" s="8" customFormat="1" x14ac:dyDescent="0.25">
      <c r="E120" s="361"/>
      <c r="F120" s="361"/>
      <c r="G120" s="361"/>
      <c r="H120" s="361"/>
    </row>
    <row r="121" spans="5:8" s="8" customFormat="1" x14ac:dyDescent="0.25">
      <c r="E121" s="361"/>
      <c r="F121" s="361"/>
      <c r="G121" s="361"/>
      <c r="H121" s="361"/>
    </row>
    <row r="122" spans="5:8" s="8" customFormat="1" x14ac:dyDescent="0.25">
      <c r="E122" s="361"/>
      <c r="F122" s="361"/>
      <c r="G122" s="361"/>
      <c r="H122" s="361"/>
    </row>
    <row r="123" spans="5:8" s="8" customFormat="1" x14ac:dyDescent="0.25">
      <c r="E123" s="361"/>
      <c r="F123" s="361"/>
      <c r="G123" s="361"/>
      <c r="H123" s="361"/>
    </row>
    <row r="124" spans="5:8" s="8" customFormat="1" x14ac:dyDescent="0.25">
      <c r="E124" s="361"/>
      <c r="F124" s="361"/>
      <c r="G124" s="361"/>
      <c r="H124" s="361"/>
    </row>
    <row r="125" spans="5:8" s="8" customFormat="1" x14ac:dyDescent="0.25">
      <c r="E125" s="361"/>
      <c r="F125" s="361"/>
      <c r="G125" s="361"/>
      <c r="H125" s="361"/>
    </row>
    <row r="126" spans="5:8" s="8" customFormat="1" x14ac:dyDescent="0.25">
      <c r="E126" s="361"/>
      <c r="F126" s="361"/>
      <c r="G126" s="361"/>
      <c r="H126" s="361"/>
    </row>
    <row r="127" spans="5:8" s="8" customFormat="1" x14ac:dyDescent="0.25">
      <c r="E127" s="361"/>
      <c r="F127" s="361"/>
      <c r="G127" s="361"/>
      <c r="H127" s="361"/>
    </row>
    <row r="128" spans="5:8" s="8" customFormat="1" x14ac:dyDescent="0.25">
      <c r="E128" s="361"/>
      <c r="F128" s="361"/>
      <c r="G128" s="361"/>
      <c r="H128" s="361"/>
    </row>
    <row r="129" spans="5:8" s="8" customFormat="1" x14ac:dyDescent="0.25">
      <c r="E129" s="361"/>
      <c r="F129" s="361"/>
      <c r="G129" s="361"/>
      <c r="H129" s="361"/>
    </row>
    <row r="130" spans="5:8" s="8" customFormat="1" x14ac:dyDescent="0.25">
      <c r="E130" s="361"/>
      <c r="F130" s="361"/>
      <c r="G130" s="361"/>
      <c r="H130" s="361"/>
    </row>
    <row r="131" spans="5:8" s="8" customFormat="1" x14ac:dyDescent="0.25">
      <c r="E131" s="361"/>
      <c r="F131" s="361"/>
      <c r="G131" s="361"/>
      <c r="H131" s="361"/>
    </row>
    <row r="132" spans="5:8" s="8" customFormat="1" x14ac:dyDescent="0.25">
      <c r="E132" s="361"/>
      <c r="F132" s="361"/>
      <c r="G132" s="361"/>
      <c r="H132" s="361"/>
    </row>
    <row r="133" spans="5:8" s="8" customFormat="1" x14ac:dyDescent="0.25">
      <c r="E133" s="361"/>
      <c r="F133" s="361"/>
      <c r="G133" s="361"/>
      <c r="H133" s="361"/>
    </row>
    <row r="134" spans="5:8" s="8" customFormat="1" x14ac:dyDescent="0.25">
      <c r="E134" s="361"/>
      <c r="F134" s="361"/>
      <c r="G134" s="361"/>
      <c r="H134" s="361"/>
    </row>
    <row r="135" spans="5:8" s="8" customFormat="1" x14ac:dyDescent="0.25">
      <c r="E135" s="361"/>
      <c r="F135" s="361"/>
      <c r="G135" s="361"/>
      <c r="H135" s="361"/>
    </row>
    <row r="136" spans="5:8" s="8" customFormat="1" x14ac:dyDescent="0.25">
      <c r="E136" s="361"/>
      <c r="F136" s="361"/>
      <c r="G136" s="361"/>
      <c r="H136" s="361"/>
    </row>
    <row r="137" spans="5:8" s="8" customFormat="1" x14ac:dyDescent="0.25">
      <c r="E137" s="361"/>
      <c r="F137" s="361"/>
      <c r="G137" s="361"/>
      <c r="H137" s="361"/>
    </row>
    <row r="138" spans="5:8" s="8" customFormat="1" x14ac:dyDescent="0.25">
      <c r="E138" s="361"/>
      <c r="F138" s="361"/>
      <c r="G138" s="361"/>
      <c r="H138" s="361"/>
    </row>
    <row r="139" spans="5:8" s="8" customFormat="1" x14ac:dyDescent="0.25">
      <c r="E139" s="361"/>
      <c r="F139" s="361"/>
      <c r="G139" s="361"/>
      <c r="H139" s="361"/>
    </row>
    <row r="140" spans="5:8" s="8" customFormat="1" x14ac:dyDescent="0.25">
      <c r="E140" s="361"/>
      <c r="F140" s="361"/>
      <c r="G140" s="361"/>
      <c r="H140" s="361"/>
    </row>
    <row r="141" spans="5:8" s="8" customFormat="1" x14ac:dyDescent="0.25">
      <c r="E141" s="361"/>
      <c r="F141" s="361"/>
      <c r="G141" s="361"/>
      <c r="H141" s="361"/>
    </row>
    <row r="142" spans="5:8" s="8" customFormat="1" x14ac:dyDescent="0.25">
      <c r="E142" s="361"/>
      <c r="F142" s="361"/>
      <c r="G142" s="361"/>
      <c r="H142" s="361"/>
    </row>
    <row r="143" spans="5:8" s="8" customFormat="1" x14ac:dyDescent="0.25">
      <c r="E143" s="361"/>
      <c r="F143" s="361"/>
      <c r="G143" s="361"/>
      <c r="H143" s="361"/>
    </row>
    <row r="144" spans="5:8" s="8" customFormat="1" x14ac:dyDescent="0.25">
      <c r="E144" s="361"/>
      <c r="F144" s="361"/>
      <c r="G144" s="361"/>
      <c r="H144" s="361"/>
    </row>
    <row r="145" spans="5:8" s="8" customFormat="1" x14ac:dyDescent="0.25">
      <c r="E145" s="361"/>
      <c r="F145" s="361"/>
      <c r="G145" s="361"/>
      <c r="H145" s="361"/>
    </row>
    <row r="146" spans="5:8" s="8" customFormat="1" x14ac:dyDescent="0.25">
      <c r="E146" s="361"/>
      <c r="F146" s="361"/>
      <c r="G146" s="361"/>
      <c r="H146" s="361"/>
    </row>
    <row r="147" spans="5:8" s="8" customFormat="1" x14ac:dyDescent="0.25">
      <c r="E147" s="361"/>
      <c r="F147" s="361"/>
      <c r="G147" s="361"/>
      <c r="H147" s="361"/>
    </row>
    <row r="148" spans="5:8" s="8" customFormat="1" x14ac:dyDescent="0.25">
      <c r="E148" s="361"/>
      <c r="F148" s="361"/>
      <c r="G148" s="361"/>
      <c r="H148" s="361"/>
    </row>
  </sheetData>
  <mergeCells count="72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2:V28"/>
  <sheetViews>
    <sheetView showGridLines="0" zoomScale="75" zoomScaleNormal="75" workbookViewId="0">
      <selection activeCell="K30" sqref="K30"/>
    </sheetView>
  </sheetViews>
  <sheetFormatPr defaultRowHeight="15.75" x14ac:dyDescent="0.25"/>
  <cols>
    <col min="1" max="1" width="1.5703125" style="8" customWidth="1"/>
    <col min="2" max="2" width="31.7109375" style="8" customWidth="1"/>
    <col min="3" max="3" width="28.28515625" style="8" bestFit="1" customWidth="1"/>
    <col min="4" max="4" width="12.85546875" style="8" customWidth="1"/>
    <col min="5" max="5" width="16.7109375" style="8" customWidth="1"/>
    <col min="6" max="6" width="19.42578125" style="8" customWidth="1"/>
    <col min="7" max="8" width="27.28515625" style="8" customWidth="1"/>
    <col min="9" max="9" width="13.7109375" style="8" customWidth="1"/>
    <col min="10" max="10" width="13.85546875" style="8" customWidth="1"/>
    <col min="11" max="11" width="14" style="8" customWidth="1"/>
    <col min="12" max="14" width="13.85546875" style="8" customWidth="1"/>
    <col min="15" max="22" width="12.28515625" style="8" customWidth="1"/>
    <col min="23" max="16384" width="9.140625" style="8"/>
  </cols>
  <sheetData>
    <row r="2" spans="1:22" ht="18.75" x14ac:dyDescent="0.3">
      <c r="V2" s="143" t="s">
        <v>205</v>
      </c>
    </row>
    <row r="3" spans="1:22" x14ac:dyDescent="0.25">
      <c r="A3" s="5"/>
    </row>
    <row r="4" spans="1:22" ht="20.25" x14ac:dyDescent="0.3">
      <c r="A4" s="5"/>
      <c r="B4" s="714" t="s">
        <v>50</v>
      </c>
      <c r="C4" s="714"/>
      <c r="D4" s="714"/>
      <c r="E4" s="714"/>
      <c r="F4" s="714"/>
      <c r="G4" s="714"/>
      <c r="H4" s="714"/>
      <c r="I4" s="714"/>
      <c r="J4" s="714"/>
      <c r="K4" s="714"/>
      <c r="L4" s="714"/>
      <c r="M4" s="714"/>
      <c r="N4" s="714"/>
      <c r="O4" s="714"/>
      <c r="P4" s="714"/>
      <c r="Q4" s="714"/>
      <c r="R4" s="714"/>
      <c r="S4" s="714"/>
      <c r="T4" s="714"/>
      <c r="U4" s="714"/>
      <c r="V4" s="714"/>
    </row>
    <row r="5" spans="1:22" ht="16.5" thickBot="1" x14ac:dyDescent="0.3">
      <c r="D5" s="5"/>
      <c r="E5" s="5"/>
      <c r="F5" s="5"/>
      <c r="G5" s="5"/>
      <c r="H5" s="5"/>
      <c r="J5" s="5"/>
      <c r="K5" s="5"/>
      <c r="L5" s="5"/>
      <c r="M5" s="5"/>
      <c r="N5" s="5"/>
    </row>
    <row r="6" spans="1:22" ht="38.25" customHeight="1" x14ac:dyDescent="0.25">
      <c r="B6" s="759" t="s">
        <v>20</v>
      </c>
      <c r="C6" s="761" t="s">
        <v>21</v>
      </c>
      <c r="D6" s="763" t="s">
        <v>22</v>
      </c>
      <c r="E6" s="765" t="s">
        <v>201</v>
      </c>
      <c r="F6" s="765" t="s">
        <v>212</v>
      </c>
      <c r="G6" s="765" t="s">
        <v>803</v>
      </c>
      <c r="H6" s="765" t="s">
        <v>752</v>
      </c>
      <c r="I6" s="765" t="s">
        <v>235</v>
      </c>
      <c r="J6" s="765" t="s">
        <v>23</v>
      </c>
      <c r="K6" s="765" t="s">
        <v>236</v>
      </c>
      <c r="L6" s="765" t="s">
        <v>24</v>
      </c>
      <c r="M6" s="765" t="s">
        <v>25</v>
      </c>
      <c r="N6" s="765" t="s">
        <v>26</v>
      </c>
      <c r="O6" s="767" t="s">
        <v>52</v>
      </c>
      <c r="P6" s="768"/>
      <c r="Q6" s="768"/>
      <c r="R6" s="768"/>
      <c r="S6" s="768"/>
      <c r="T6" s="768"/>
      <c r="U6" s="768"/>
      <c r="V6" s="769"/>
    </row>
    <row r="7" spans="1:22" ht="48.75" customHeight="1" thickBot="1" x14ac:dyDescent="0.3">
      <c r="B7" s="760"/>
      <c r="C7" s="762"/>
      <c r="D7" s="764"/>
      <c r="E7" s="766"/>
      <c r="F7" s="766"/>
      <c r="G7" s="766"/>
      <c r="H7" s="766"/>
      <c r="I7" s="766"/>
      <c r="J7" s="766"/>
      <c r="K7" s="766"/>
      <c r="L7" s="766"/>
      <c r="M7" s="766"/>
      <c r="N7" s="766"/>
      <c r="O7" s="114" t="s">
        <v>27</v>
      </c>
      <c r="P7" s="114" t="s">
        <v>28</v>
      </c>
      <c r="Q7" s="114" t="s">
        <v>29</v>
      </c>
      <c r="R7" s="114" t="s">
        <v>30</v>
      </c>
      <c r="S7" s="114" t="s">
        <v>31</v>
      </c>
      <c r="T7" s="114" t="s">
        <v>32</v>
      </c>
      <c r="U7" s="114" t="s">
        <v>33</v>
      </c>
      <c r="V7" s="65" t="s">
        <v>34</v>
      </c>
    </row>
    <row r="8" spans="1:22" ht="31.5" x14ac:dyDescent="0.25">
      <c r="B8" s="66" t="s">
        <v>51</v>
      </c>
      <c r="C8" s="525" t="s">
        <v>800</v>
      </c>
      <c r="D8" s="67" t="s">
        <v>801</v>
      </c>
      <c r="E8" s="526">
        <v>88767.22</v>
      </c>
      <c r="F8" s="67" t="s">
        <v>802</v>
      </c>
      <c r="G8" s="526">
        <v>86151.21</v>
      </c>
      <c r="H8" s="526">
        <v>10104959.720000001</v>
      </c>
      <c r="I8" s="67">
        <v>2023</v>
      </c>
      <c r="J8" s="67">
        <v>60</v>
      </c>
      <c r="K8" s="67">
        <v>0</v>
      </c>
      <c r="L8" s="527">
        <v>44977</v>
      </c>
      <c r="M8" s="528">
        <v>0.05</v>
      </c>
      <c r="N8" s="67">
        <v>12</v>
      </c>
      <c r="O8" s="526">
        <v>2616.0100000000002</v>
      </c>
      <c r="P8" s="526">
        <v>3965.04</v>
      </c>
      <c r="Q8" s="526">
        <v>4014.81</v>
      </c>
      <c r="R8" s="526">
        <v>4065.19</v>
      </c>
      <c r="S8" s="526">
        <v>734.29</v>
      </c>
      <c r="T8" s="526">
        <v>1060.4100000000001</v>
      </c>
      <c r="U8" s="526">
        <v>1010.64</v>
      </c>
      <c r="V8" s="529">
        <v>960.26</v>
      </c>
    </row>
    <row r="9" spans="1:22" ht="24.95" customHeight="1" x14ac:dyDescent="0.25">
      <c r="B9" s="68" t="s">
        <v>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35"/>
    </row>
    <row r="10" spans="1:22" ht="24.95" customHeight="1" x14ac:dyDescent="0.25">
      <c r="B10" s="68" t="s">
        <v>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35"/>
    </row>
    <row r="11" spans="1:22" ht="24.95" customHeight="1" x14ac:dyDescent="0.25">
      <c r="B11" s="68" t="s">
        <v>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35"/>
    </row>
    <row r="12" spans="1:22" ht="24.95" customHeight="1" thickBot="1" x14ac:dyDescent="0.3">
      <c r="B12" s="68" t="s">
        <v>1</v>
      </c>
      <c r="C12" s="9"/>
      <c r="D12" s="9"/>
      <c r="E12" s="9"/>
      <c r="F12" s="9"/>
      <c r="G12" s="9"/>
      <c r="H12" s="8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35"/>
    </row>
    <row r="13" spans="1:22" ht="24.95" customHeight="1" thickTop="1" thickBot="1" x14ac:dyDescent="0.3">
      <c r="B13" s="777" t="s">
        <v>233</v>
      </c>
      <c r="C13" s="778"/>
      <c r="D13" s="778"/>
      <c r="E13" s="778"/>
      <c r="F13" s="778"/>
      <c r="G13" s="779"/>
      <c r="H13" s="530">
        <f>+H8+H9+H10+H11+H12</f>
        <v>10104959.720000001</v>
      </c>
      <c r="I13" s="150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9"/>
    </row>
    <row r="14" spans="1:22" ht="24.95" customHeight="1" thickTop="1" x14ac:dyDescent="0.25">
      <c r="B14" s="146" t="s">
        <v>35</v>
      </c>
      <c r="C14" s="147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5"/>
    </row>
    <row r="15" spans="1:22" ht="24.95" customHeight="1" x14ac:dyDescent="0.25">
      <c r="B15" s="68" t="s">
        <v>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35"/>
    </row>
    <row r="16" spans="1:22" ht="24.95" customHeight="1" x14ac:dyDescent="0.25">
      <c r="B16" s="68" t="s">
        <v>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35"/>
    </row>
    <row r="17" spans="2:22" ht="24.95" customHeight="1" x14ac:dyDescent="0.25">
      <c r="B17" s="68" t="s">
        <v>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35"/>
    </row>
    <row r="18" spans="2:22" ht="24.95" customHeight="1" thickBot="1" x14ac:dyDescent="0.3">
      <c r="B18" s="68" t="s">
        <v>1</v>
      </c>
      <c r="C18" s="9"/>
      <c r="D18" s="9"/>
      <c r="E18" s="9"/>
      <c r="F18" s="9"/>
      <c r="G18" s="9"/>
      <c r="H18" s="8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35"/>
    </row>
    <row r="19" spans="2:22" ht="24.95" customHeight="1" thickTop="1" thickBot="1" x14ac:dyDescent="0.3">
      <c r="B19" s="780" t="s">
        <v>234</v>
      </c>
      <c r="C19" s="781"/>
      <c r="D19" s="781"/>
      <c r="E19" s="781"/>
      <c r="F19" s="781"/>
      <c r="G19" s="781"/>
      <c r="H19" s="252"/>
      <c r="I19" s="151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</row>
    <row r="20" spans="2:22" ht="24.95" customHeight="1" thickBot="1" x14ac:dyDescent="0.3">
      <c r="B20" s="771" t="s">
        <v>2</v>
      </c>
      <c r="C20" s="772"/>
      <c r="D20" s="772"/>
      <c r="E20" s="772"/>
      <c r="F20" s="772"/>
      <c r="G20" s="772"/>
      <c r="H20" s="531">
        <f>+H13+H19</f>
        <v>10104959.720000001</v>
      </c>
      <c r="I20" s="152"/>
    </row>
    <row r="21" spans="2:22" ht="24.95" customHeight="1" thickBot="1" x14ac:dyDescent="0.3">
      <c r="B21" s="773" t="s">
        <v>36</v>
      </c>
      <c r="C21" s="774"/>
      <c r="D21" s="774"/>
      <c r="E21" s="774"/>
      <c r="F21" s="774"/>
      <c r="G21" s="774"/>
      <c r="H21" s="251"/>
      <c r="I21" s="152"/>
    </row>
    <row r="22" spans="2:22" ht="24.95" customHeight="1" thickBot="1" x14ac:dyDescent="0.3">
      <c r="B22" s="775" t="s">
        <v>670</v>
      </c>
      <c r="C22" s="776"/>
      <c r="D22" s="776"/>
      <c r="E22" s="776"/>
      <c r="F22" s="776"/>
      <c r="G22" s="776"/>
      <c r="H22" s="532">
        <v>10104959.720000001</v>
      </c>
    </row>
    <row r="24" spans="2:22" x14ac:dyDescent="0.25">
      <c r="B24" s="8" t="s">
        <v>572</v>
      </c>
      <c r="C24" s="5"/>
      <c r="D24" s="5"/>
      <c r="E24" s="5"/>
      <c r="F24" s="5"/>
    </row>
    <row r="25" spans="2:22" x14ac:dyDescent="0.25">
      <c r="B25" s="5"/>
      <c r="C25" s="5"/>
      <c r="D25" s="5"/>
      <c r="E25" s="5"/>
      <c r="F25" s="5"/>
      <c r="G25" s="5"/>
    </row>
    <row r="27" spans="2:22" x14ac:dyDescent="0.25">
      <c r="B27" s="770"/>
      <c r="C27" s="770"/>
      <c r="E27" s="14"/>
      <c r="F27" s="14"/>
      <c r="G27" s="15"/>
      <c r="T27" s="2"/>
    </row>
    <row r="28" spans="2:22" x14ac:dyDescent="0.25">
      <c r="D28" s="14"/>
    </row>
  </sheetData>
  <mergeCells count="21">
    <mergeCell ref="B27:C27"/>
    <mergeCell ref="B20:G20"/>
    <mergeCell ref="B21:G21"/>
    <mergeCell ref="B22:G22"/>
    <mergeCell ref="I6:I7"/>
    <mergeCell ref="B13:G13"/>
    <mergeCell ref="B19:G19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B1:P92"/>
  <sheetViews>
    <sheetView showGridLines="0" topLeftCell="A23" zoomScale="55" zoomScaleNormal="55" workbookViewId="0">
      <selection activeCell="G41" sqref="G41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22" customWidth="1"/>
    <col min="4" max="4" width="60.5703125" style="2" customWidth="1"/>
    <col min="5" max="7" width="50.7109375" style="2" customWidth="1"/>
    <col min="8" max="16384" width="9.140625" style="2"/>
  </cols>
  <sheetData>
    <row r="1" spans="2:16" ht="20.25" x14ac:dyDescent="0.3">
      <c r="B1" s="43"/>
      <c r="C1" s="44"/>
      <c r="D1" s="43"/>
      <c r="E1" s="43"/>
      <c r="F1" s="43"/>
      <c r="G1" s="43"/>
    </row>
    <row r="2" spans="2:16" ht="20.25" x14ac:dyDescent="0.3">
      <c r="B2" s="45"/>
      <c r="C2" s="46"/>
      <c r="D2" s="47"/>
      <c r="E2" s="47"/>
      <c r="F2" s="47"/>
      <c r="G2" s="47"/>
    </row>
    <row r="3" spans="2:16" ht="20.25" x14ac:dyDescent="0.3">
      <c r="B3" s="45"/>
      <c r="C3" s="46"/>
      <c r="D3" s="47"/>
      <c r="E3" s="47"/>
      <c r="F3" s="47"/>
      <c r="G3" s="48" t="s">
        <v>204</v>
      </c>
    </row>
    <row r="4" spans="2:16" ht="20.25" x14ac:dyDescent="0.3">
      <c r="B4" s="45"/>
      <c r="C4" s="46"/>
      <c r="D4" s="47"/>
      <c r="E4" s="47"/>
      <c r="F4" s="47"/>
      <c r="G4" s="47"/>
    </row>
    <row r="5" spans="2:16" ht="20.25" x14ac:dyDescent="0.3">
      <c r="B5" s="45"/>
      <c r="C5" s="46"/>
      <c r="D5" s="47"/>
      <c r="E5" s="47"/>
      <c r="F5" s="47"/>
      <c r="G5" s="47"/>
    </row>
    <row r="6" spans="2:16" ht="20.25" x14ac:dyDescent="0.3">
      <c r="B6" s="43"/>
      <c r="C6" s="44"/>
      <c r="D6" s="43"/>
      <c r="E6" s="43"/>
      <c r="F6" s="43"/>
      <c r="G6" s="43"/>
    </row>
    <row r="7" spans="2:16" ht="30" x14ac:dyDescent="0.4">
      <c r="B7" s="786" t="s">
        <v>86</v>
      </c>
      <c r="C7" s="786"/>
      <c r="D7" s="786"/>
      <c r="E7" s="786"/>
      <c r="F7" s="786"/>
      <c r="G7" s="786"/>
      <c r="H7" s="1"/>
      <c r="I7" s="1"/>
      <c r="J7" s="1"/>
      <c r="K7" s="1"/>
    </row>
    <row r="8" spans="2:16" ht="20.25" x14ac:dyDescent="0.3">
      <c r="B8" s="43"/>
      <c r="C8" s="44"/>
      <c r="D8" s="43"/>
      <c r="E8" s="43"/>
      <c r="F8" s="43"/>
      <c r="G8" s="43"/>
    </row>
    <row r="9" spans="2:16" ht="20.25" x14ac:dyDescent="0.3">
      <c r="B9" s="43"/>
      <c r="C9" s="44"/>
      <c r="D9" s="43"/>
      <c r="E9" s="43"/>
      <c r="F9" s="43"/>
      <c r="G9" s="43"/>
    </row>
    <row r="10" spans="2:16" ht="20.25" x14ac:dyDescent="0.3">
      <c r="B10" s="45"/>
      <c r="C10" s="46"/>
      <c r="D10" s="45"/>
      <c r="E10" s="45"/>
      <c r="F10" s="45"/>
      <c r="G10" s="45"/>
      <c r="H10" s="1"/>
      <c r="I10" s="1"/>
      <c r="J10" s="1"/>
      <c r="K10" s="1"/>
    </row>
    <row r="11" spans="2:16" ht="21" thickBot="1" x14ac:dyDescent="0.35">
      <c r="B11" s="43"/>
      <c r="C11" s="44"/>
      <c r="D11" s="43"/>
      <c r="E11" s="43"/>
      <c r="F11" s="43"/>
      <c r="G11" s="43"/>
    </row>
    <row r="12" spans="2:16" s="23" customFormat="1" ht="65.099999999999994" customHeight="1" thickBot="1" x14ac:dyDescent="0.35">
      <c r="B12" s="253" t="s">
        <v>87</v>
      </c>
      <c r="C12" s="254" t="s">
        <v>84</v>
      </c>
      <c r="D12" s="255" t="s">
        <v>88</v>
      </c>
      <c r="E12" s="255" t="s">
        <v>89</v>
      </c>
      <c r="F12" s="255" t="s">
        <v>90</v>
      </c>
      <c r="G12" s="256" t="s">
        <v>91</v>
      </c>
      <c r="H12" s="24"/>
      <c r="I12" s="24"/>
      <c r="J12" s="785"/>
      <c r="K12" s="785"/>
      <c r="L12" s="785"/>
      <c r="M12" s="785"/>
      <c r="N12" s="785"/>
      <c r="O12" s="785"/>
      <c r="P12" s="785"/>
    </row>
    <row r="13" spans="2:16" s="23" customFormat="1" ht="19.899999999999999" customHeight="1" x14ac:dyDescent="0.3">
      <c r="B13" s="80">
        <v>1</v>
      </c>
      <c r="C13" s="79">
        <v>2</v>
      </c>
      <c r="D13" s="71">
        <v>3</v>
      </c>
      <c r="E13" s="71">
        <v>4</v>
      </c>
      <c r="F13" s="71">
        <v>5</v>
      </c>
      <c r="G13" s="72">
        <v>6</v>
      </c>
      <c r="H13" s="24"/>
      <c r="I13" s="24"/>
      <c r="J13" s="785"/>
      <c r="K13" s="785"/>
      <c r="L13" s="785"/>
      <c r="M13" s="785"/>
      <c r="N13" s="785"/>
      <c r="O13" s="785"/>
      <c r="P13" s="785"/>
    </row>
    <row r="14" spans="2:16" s="23" customFormat="1" ht="35.1" customHeight="1" x14ac:dyDescent="0.3">
      <c r="B14" s="787" t="s">
        <v>804</v>
      </c>
      <c r="C14" s="77" t="s">
        <v>132</v>
      </c>
      <c r="D14" s="443" t="s">
        <v>753</v>
      </c>
      <c r="E14" s="443" t="s">
        <v>754</v>
      </c>
      <c r="F14" s="49"/>
      <c r="G14" s="445">
        <v>24185</v>
      </c>
    </row>
    <row r="15" spans="2:16" s="23" customFormat="1" ht="35.1" customHeight="1" x14ac:dyDescent="0.3">
      <c r="B15" s="788"/>
      <c r="C15" s="77" t="s">
        <v>132</v>
      </c>
      <c r="D15" s="443" t="s">
        <v>755</v>
      </c>
      <c r="E15" s="443" t="s">
        <v>756</v>
      </c>
      <c r="F15" s="49"/>
      <c r="G15" s="445">
        <v>14400160</v>
      </c>
    </row>
    <row r="16" spans="2:16" s="23" customFormat="1" ht="35.1" customHeight="1" x14ac:dyDescent="0.3">
      <c r="B16" s="788"/>
      <c r="C16" s="77" t="s">
        <v>132</v>
      </c>
      <c r="D16" s="443" t="s">
        <v>755</v>
      </c>
      <c r="E16" s="443" t="s">
        <v>757</v>
      </c>
      <c r="F16" s="49"/>
      <c r="G16" s="445">
        <v>0</v>
      </c>
    </row>
    <row r="17" spans="2:7" s="23" customFormat="1" ht="35.1" customHeight="1" x14ac:dyDescent="0.3">
      <c r="B17" s="788"/>
      <c r="C17" s="77" t="s">
        <v>132</v>
      </c>
      <c r="D17" s="443" t="s">
        <v>755</v>
      </c>
      <c r="E17" s="443" t="s">
        <v>758</v>
      </c>
      <c r="F17" s="49"/>
      <c r="G17" s="445">
        <v>3759648</v>
      </c>
    </row>
    <row r="18" spans="2:7" s="23" customFormat="1" ht="35.1" customHeight="1" x14ac:dyDescent="0.3">
      <c r="B18" s="788"/>
      <c r="C18" s="77" t="s">
        <v>132</v>
      </c>
      <c r="D18" s="443" t="s">
        <v>759</v>
      </c>
      <c r="E18" s="443" t="s">
        <v>758</v>
      </c>
      <c r="F18" s="49"/>
      <c r="G18" s="445">
        <v>1851337</v>
      </c>
    </row>
    <row r="19" spans="2:7" s="23" customFormat="1" ht="35.1" customHeight="1" x14ac:dyDescent="0.3">
      <c r="B19" s="788"/>
      <c r="C19" s="77" t="s">
        <v>132</v>
      </c>
      <c r="D19" s="443" t="s">
        <v>760</v>
      </c>
      <c r="E19" s="443" t="s">
        <v>758</v>
      </c>
      <c r="F19" s="49"/>
      <c r="G19" s="445">
        <v>2532968</v>
      </c>
    </row>
    <row r="20" spans="2:7" s="23" customFormat="1" ht="35.1" customHeight="1" x14ac:dyDescent="0.3">
      <c r="B20" s="788"/>
      <c r="C20" s="77" t="s">
        <v>132</v>
      </c>
      <c r="D20" s="443" t="s">
        <v>755</v>
      </c>
      <c r="E20" s="444" t="s">
        <v>761</v>
      </c>
      <c r="F20" s="49"/>
      <c r="G20" s="446">
        <v>7557</v>
      </c>
    </row>
    <row r="21" spans="2:7" s="23" customFormat="1" ht="35.1" customHeight="1" x14ac:dyDescent="0.3">
      <c r="B21" s="788"/>
      <c r="C21" s="77" t="s">
        <v>132</v>
      </c>
      <c r="D21" s="443" t="s">
        <v>755</v>
      </c>
      <c r="E21" s="443" t="s">
        <v>762</v>
      </c>
      <c r="F21" s="49"/>
      <c r="G21" s="446">
        <v>262955</v>
      </c>
    </row>
    <row r="22" spans="2:7" s="23" customFormat="1" ht="35.1" customHeight="1" x14ac:dyDescent="0.3">
      <c r="B22" s="788"/>
      <c r="C22" s="77" t="s">
        <v>132</v>
      </c>
      <c r="D22" s="443" t="s">
        <v>755</v>
      </c>
      <c r="E22" s="443" t="s">
        <v>783</v>
      </c>
      <c r="F22" s="49"/>
      <c r="G22" s="446">
        <v>1864</v>
      </c>
    </row>
    <row r="23" spans="2:7" s="23" customFormat="1" ht="35.1" customHeight="1" x14ac:dyDescent="0.3">
      <c r="B23" s="788"/>
      <c r="C23" s="77" t="s">
        <v>132</v>
      </c>
      <c r="D23" s="443" t="s">
        <v>755</v>
      </c>
      <c r="E23" s="443" t="s">
        <v>763</v>
      </c>
      <c r="F23" s="49"/>
      <c r="G23" s="446">
        <v>2484546</v>
      </c>
    </row>
    <row r="24" spans="2:7" s="23" customFormat="1" ht="35.1" customHeight="1" x14ac:dyDescent="0.3">
      <c r="B24" s="788"/>
      <c r="C24" s="77" t="s">
        <v>132</v>
      </c>
      <c r="D24" s="443" t="s">
        <v>764</v>
      </c>
      <c r="E24" s="444" t="s">
        <v>765</v>
      </c>
      <c r="F24" s="49"/>
      <c r="G24" s="446">
        <v>3096790</v>
      </c>
    </row>
    <row r="25" spans="2:7" s="23" customFormat="1" ht="35.1" customHeight="1" x14ac:dyDescent="0.3">
      <c r="B25" s="788"/>
      <c r="C25" s="77" t="s">
        <v>132</v>
      </c>
      <c r="D25" s="443" t="s">
        <v>766</v>
      </c>
      <c r="E25" s="443" t="s">
        <v>767</v>
      </c>
      <c r="F25" s="49"/>
      <c r="G25" s="446">
        <v>102396</v>
      </c>
    </row>
    <row r="26" spans="2:7" s="23" customFormat="1" ht="35.1" customHeight="1" x14ac:dyDescent="0.3">
      <c r="B26" s="788"/>
      <c r="C26" s="77" t="s">
        <v>132</v>
      </c>
      <c r="D26" s="443" t="s">
        <v>768</v>
      </c>
      <c r="E26" s="443" t="s">
        <v>758</v>
      </c>
      <c r="F26" s="49"/>
      <c r="G26" s="447">
        <v>317025</v>
      </c>
    </row>
    <row r="27" spans="2:7" s="23" customFormat="1" ht="35.1" customHeight="1" x14ac:dyDescent="0.3">
      <c r="B27" s="788"/>
      <c r="C27" s="77" t="s">
        <v>132</v>
      </c>
      <c r="D27" s="443" t="s">
        <v>769</v>
      </c>
      <c r="E27" s="443" t="s">
        <v>758</v>
      </c>
      <c r="F27" s="49"/>
      <c r="G27" s="446">
        <v>188026</v>
      </c>
    </row>
    <row r="28" spans="2:7" s="23" customFormat="1" ht="35.1" customHeight="1" thickBot="1" x14ac:dyDescent="0.35">
      <c r="B28" s="789"/>
      <c r="C28" s="257" t="s">
        <v>219</v>
      </c>
      <c r="D28" s="81"/>
      <c r="E28" s="81"/>
      <c r="F28" s="81"/>
      <c r="G28" s="448">
        <f>+G14+G15+G16+G17+G18+G19+G20+G21+G22+G23+G24+G25+G26+G27</f>
        <v>29029457</v>
      </c>
    </row>
    <row r="29" spans="2:7" s="23" customFormat="1" ht="35.1" customHeight="1" x14ac:dyDescent="0.3">
      <c r="B29" s="782" t="s">
        <v>805</v>
      </c>
      <c r="C29" s="78" t="s">
        <v>132</v>
      </c>
      <c r="D29" s="443" t="s">
        <v>753</v>
      </c>
      <c r="E29" s="443" t="s">
        <v>754</v>
      </c>
      <c r="F29" s="75"/>
      <c r="G29" s="446">
        <v>15821</v>
      </c>
    </row>
    <row r="30" spans="2:7" s="23" customFormat="1" ht="35.1" customHeight="1" x14ac:dyDescent="0.3">
      <c r="B30" s="783"/>
      <c r="C30" s="77" t="s">
        <v>132</v>
      </c>
      <c r="D30" s="443" t="s">
        <v>755</v>
      </c>
      <c r="E30" s="443" t="s">
        <v>756</v>
      </c>
      <c r="F30" s="74"/>
      <c r="G30" s="446">
        <v>15484519</v>
      </c>
    </row>
    <row r="31" spans="2:7" s="23" customFormat="1" ht="35.1" customHeight="1" x14ac:dyDescent="0.3">
      <c r="B31" s="783"/>
      <c r="C31" s="77" t="s">
        <v>132</v>
      </c>
      <c r="D31" s="443" t="s">
        <v>755</v>
      </c>
      <c r="E31" s="443" t="s">
        <v>757</v>
      </c>
      <c r="F31" s="74"/>
      <c r="G31" s="446"/>
    </row>
    <row r="32" spans="2:7" s="23" customFormat="1" ht="35.1" customHeight="1" x14ac:dyDescent="0.3">
      <c r="B32" s="783"/>
      <c r="C32" s="77" t="s">
        <v>132</v>
      </c>
      <c r="D32" s="443" t="s">
        <v>755</v>
      </c>
      <c r="E32" s="443" t="s">
        <v>758</v>
      </c>
      <c r="F32" s="74"/>
      <c r="G32" s="446">
        <v>9808747</v>
      </c>
    </row>
    <row r="33" spans="2:7" s="23" customFormat="1" ht="35.1" customHeight="1" x14ac:dyDescent="0.3">
      <c r="B33" s="783"/>
      <c r="C33" s="77" t="s">
        <v>132</v>
      </c>
      <c r="D33" s="443" t="s">
        <v>759</v>
      </c>
      <c r="E33" s="443" t="s">
        <v>758</v>
      </c>
      <c r="F33" s="74"/>
      <c r="G33" s="446">
        <v>1982187</v>
      </c>
    </row>
    <row r="34" spans="2:7" s="23" customFormat="1" ht="35.1" customHeight="1" x14ac:dyDescent="0.3">
      <c r="B34" s="783"/>
      <c r="C34" s="77" t="s">
        <v>132</v>
      </c>
      <c r="D34" s="443" t="s">
        <v>760</v>
      </c>
      <c r="E34" s="443" t="s">
        <v>758</v>
      </c>
      <c r="F34" s="74"/>
      <c r="G34" s="446">
        <v>6896835</v>
      </c>
    </row>
    <row r="35" spans="2:7" s="23" customFormat="1" ht="35.1" customHeight="1" x14ac:dyDescent="0.3">
      <c r="B35" s="783"/>
      <c r="C35" s="77" t="s">
        <v>132</v>
      </c>
      <c r="D35" s="443" t="s">
        <v>755</v>
      </c>
      <c r="E35" s="444" t="s">
        <v>761</v>
      </c>
      <c r="F35" s="74"/>
      <c r="G35" s="446">
        <v>7557</v>
      </c>
    </row>
    <row r="36" spans="2:7" s="23" customFormat="1" ht="35.1" customHeight="1" x14ac:dyDescent="0.3">
      <c r="B36" s="783"/>
      <c r="C36" s="77" t="s">
        <v>132</v>
      </c>
      <c r="D36" s="443" t="s">
        <v>755</v>
      </c>
      <c r="E36" s="443" t="s">
        <v>762</v>
      </c>
      <c r="F36" s="74"/>
      <c r="G36" s="446">
        <v>395517</v>
      </c>
    </row>
    <row r="37" spans="2:7" s="23" customFormat="1" ht="35.1" customHeight="1" x14ac:dyDescent="0.3">
      <c r="B37" s="783"/>
      <c r="C37" s="77" t="s">
        <v>132</v>
      </c>
      <c r="D37" s="443" t="s">
        <v>755</v>
      </c>
      <c r="E37" s="443" t="s">
        <v>783</v>
      </c>
      <c r="F37" s="74"/>
      <c r="G37" s="446">
        <v>1864</v>
      </c>
    </row>
    <row r="38" spans="2:7" s="23" customFormat="1" ht="35.1" customHeight="1" x14ac:dyDescent="0.3">
      <c r="B38" s="783"/>
      <c r="C38" s="77" t="s">
        <v>132</v>
      </c>
      <c r="D38" s="443" t="s">
        <v>755</v>
      </c>
      <c r="E38" s="443" t="s">
        <v>763</v>
      </c>
      <c r="F38" s="74"/>
      <c r="G38" s="446">
        <v>2484531</v>
      </c>
    </row>
    <row r="39" spans="2:7" s="23" customFormat="1" ht="35.1" customHeight="1" x14ac:dyDescent="0.3">
      <c r="B39" s="783"/>
      <c r="C39" s="77" t="s">
        <v>132</v>
      </c>
      <c r="D39" s="443" t="s">
        <v>764</v>
      </c>
      <c r="E39" s="444" t="s">
        <v>765</v>
      </c>
      <c r="F39" s="74"/>
      <c r="G39" s="446">
        <v>3126424</v>
      </c>
    </row>
    <row r="40" spans="2:7" s="23" customFormat="1" ht="35.1" customHeight="1" x14ac:dyDescent="0.3">
      <c r="B40" s="783"/>
      <c r="C40" s="77" t="s">
        <v>132</v>
      </c>
      <c r="D40" s="443" t="s">
        <v>766</v>
      </c>
      <c r="E40" s="443" t="s">
        <v>767</v>
      </c>
      <c r="F40" s="74"/>
      <c r="G40" s="446">
        <v>127801</v>
      </c>
    </row>
    <row r="41" spans="2:7" s="23" customFormat="1" ht="35.1" customHeight="1" x14ac:dyDescent="0.3">
      <c r="B41" s="783"/>
      <c r="C41" s="77" t="s">
        <v>132</v>
      </c>
      <c r="D41" s="443" t="s">
        <v>768</v>
      </c>
      <c r="E41" s="443" t="s">
        <v>758</v>
      </c>
      <c r="F41" s="49"/>
      <c r="G41" s="447">
        <v>326393</v>
      </c>
    </row>
    <row r="42" spans="2:7" s="23" customFormat="1" ht="35.1" customHeight="1" x14ac:dyDescent="0.3">
      <c r="B42" s="783"/>
      <c r="C42" s="77" t="s">
        <v>132</v>
      </c>
      <c r="D42" s="443" t="s">
        <v>769</v>
      </c>
      <c r="E42" s="443" t="s">
        <v>758</v>
      </c>
      <c r="F42" s="49"/>
      <c r="G42" s="447">
        <v>485510</v>
      </c>
    </row>
    <row r="43" spans="2:7" s="23" customFormat="1" ht="35.1" customHeight="1" thickBot="1" x14ac:dyDescent="0.35">
      <c r="B43" s="784"/>
      <c r="C43" s="257" t="s">
        <v>219</v>
      </c>
      <c r="D43" s="82"/>
      <c r="E43" s="82"/>
      <c r="F43" s="81"/>
      <c r="G43" s="448">
        <f>+G29+G30+G31+G32+G33+G34+G35+G36+G37+G38+G39+G40+G41+G42</f>
        <v>41143706</v>
      </c>
    </row>
    <row r="44" spans="2:7" s="23" customFormat="1" ht="35.1" customHeight="1" x14ac:dyDescent="0.3">
      <c r="B44" s="790" t="s">
        <v>806</v>
      </c>
      <c r="C44" s="441" t="s">
        <v>132</v>
      </c>
      <c r="D44" s="443" t="s">
        <v>753</v>
      </c>
      <c r="E44" s="443" t="s">
        <v>754</v>
      </c>
      <c r="F44" s="75"/>
      <c r="G44" s="446"/>
    </row>
    <row r="45" spans="2:7" s="23" customFormat="1" ht="35.1" customHeight="1" x14ac:dyDescent="0.3">
      <c r="B45" s="791"/>
      <c r="C45" s="442" t="s">
        <v>132</v>
      </c>
      <c r="D45" s="443" t="s">
        <v>755</v>
      </c>
      <c r="E45" s="443" t="s">
        <v>756</v>
      </c>
      <c r="F45" s="74"/>
      <c r="G45" s="446"/>
    </row>
    <row r="46" spans="2:7" s="23" customFormat="1" ht="35.1" customHeight="1" x14ac:dyDescent="0.3">
      <c r="B46" s="791"/>
      <c r="C46" s="442" t="s">
        <v>132</v>
      </c>
      <c r="D46" s="443" t="s">
        <v>755</v>
      </c>
      <c r="E46" s="443" t="s">
        <v>757</v>
      </c>
      <c r="F46" s="74"/>
      <c r="G46" s="446"/>
    </row>
    <row r="47" spans="2:7" s="23" customFormat="1" ht="35.1" customHeight="1" x14ac:dyDescent="0.3">
      <c r="B47" s="791"/>
      <c r="C47" s="442" t="s">
        <v>132</v>
      </c>
      <c r="D47" s="443" t="s">
        <v>755</v>
      </c>
      <c r="E47" s="443" t="s">
        <v>758</v>
      </c>
      <c r="F47" s="74"/>
      <c r="G47" s="446"/>
    </row>
    <row r="48" spans="2:7" s="23" customFormat="1" ht="35.1" customHeight="1" x14ac:dyDescent="0.3">
      <c r="B48" s="791"/>
      <c r="C48" s="442" t="s">
        <v>132</v>
      </c>
      <c r="D48" s="443" t="s">
        <v>759</v>
      </c>
      <c r="E48" s="443" t="s">
        <v>758</v>
      </c>
      <c r="F48" s="74"/>
      <c r="G48" s="446"/>
    </row>
    <row r="49" spans="2:7" s="23" customFormat="1" ht="35.1" customHeight="1" x14ac:dyDescent="0.3">
      <c r="B49" s="791"/>
      <c r="C49" s="442" t="s">
        <v>132</v>
      </c>
      <c r="D49" s="443" t="s">
        <v>760</v>
      </c>
      <c r="E49" s="443" t="s">
        <v>758</v>
      </c>
      <c r="F49" s="74"/>
      <c r="G49" s="446"/>
    </row>
    <row r="50" spans="2:7" s="23" customFormat="1" ht="35.1" customHeight="1" x14ac:dyDescent="0.3">
      <c r="B50" s="791"/>
      <c r="C50" s="442" t="s">
        <v>132</v>
      </c>
      <c r="D50" s="443" t="s">
        <v>755</v>
      </c>
      <c r="E50" s="444" t="s">
        <v>761</v>
      </c>
      <c r="F50" s="74"/>
      <c r="G50" s="446"/>
    </row>
    <row r="51" spans="2:7" s="23" customFormat="1" ht="35.1" customHeight="1" x14ac:dyDescent="0.3">
      <c r="B51" s="791"/>
      <c r="C51" s="442" t="s">
        <v>132</v>
      </c>
      <c r="D51" s="443" t="s">
        <v>755</v>
      </c>
      <c r="E51" s="443" t="s">
        <v>762</v>
      </c>
      <c r="F51" s="74"/>
      <c r="G51" s="446"/>
    </row>
    <row r="52" spans="2:7" s="23" customFormat="1" ht="35.1" customHeight="1" x14ac:dyDescent="0.3">
      <c r="B52" s="791"/>
      <c r="C52" s="442" t="s">
        <v>132</v>
      </c>
      <c r="D52" s="443" t="s">
        <v>755</v>
      </c>
      <c r="E52" s="443" t="s">
        <v>763</v>
      </c>
      <c r="F52" s="74"/>
      <c r="G52" s="446"/>
    </row>
    <row r="53" spans="2:7" s="23" customFormat="1" ht="35.1" customHeight="1" x14ac:dyDescent="0.3">
      <c r="B53" s="791"/>
      <c r="C53" s="442" t="s">
        <v>132</v>
      </c>
      <c r="D53" s="443" t="s">
        <v>764</v>
      </c>
      <c r="E53" s="444" t="s">
        <v>765</v>
      </c>
      <c r="F53" s="74"/>
      <c r="G53" s="446"/>
    </row>
    <row r="54" spans="2:7" s="23" customFormat="1" ht="35.1" customHeight="1" x14ac:dyDescent="0.3">
      <c r="B54" s="791"/>
      <c r="C54" s="442" t="s">
        <v>132</v>
      </c>
      <c r="D54" s="443" t="s">
        <v>766</v>
      </c>
      <c r="E54" s="443" t="s">
        <v>767</v>
      </c>
      <c r="F54" s="74"/>
      <c r="G54" s="446"/>
    </row>
    <row r="55" spans="2:7" s="23" customFormat="1" ht="35.1" customHeight="1" x14ac:dyDescent="0.3">
      <c r="B55" s="791"/>
      <c r="C55" s="84" t="s">
        <v>132</v>
      </c>
      <c r="D55" s="443" t="s">
        <v>768</v>
      </c>
      <c r="E55" s="443" t="s">
        <v>758</v>
      </c>
      <c r="F55" s="49"/>
      <c r="G55" s="447"/>
    </row>
    <row r="56" spans="2:7" s="23" customFormat="1" ht="35.1" customHeight="1" x14ac:dyDescent="0.3">
      <c r="B56" s="791"/>
      <c r="C56" s="84" t="s">
        <v>132</v>
      </c>
      <c r="D56" s="443" t="s">
        <v>769</v>
      </c>
      <c r="E56" s="443" t="s">
        <v>758</v>
      </c>
      <c r="F56" s="49"/>
      <c r="G56" s="446"/>
    </row>
    <row r="57" spans="2:7" s="23" customFormat="1" ht="35.1" customHeight="1" x14ac:dyDescent="0.3">
      <c r="B57" s="791"/>
      <c r="C57" s="453" t="s">
        <v>132</v>
      </c>
      <c r="D57" s="443" t="s">
        <v>755</v>
      </c>
      <c r="E57" s="454" t="s">
        <v>780</v>
      </c>
      <c r="F57" s="73"/>
      <c r="G57" s="446"/>
    </row>
    <row r="58" spans="2:7" s="23" customFormat="1" ht="35.1" customHeight="1" thickBot="1" x14ac:dyDescent="0.35">
      <c r="B58" s="792"/>
      <c r="C58" s="257" t="s">
        <v>219</v>
      </c>
      <c r="D58" s="82"/>
      <c r="E58" s="82"/>
      <c r="F58" s="82"/>
      <c r="G58" s="448">
        <f>+G44+G45+G46+G47+G48+G49+G50+G51+G52+G53+G54+G55+G56+G57</f>
        <v>0</v>
      </c>
    </row>
    <row r="59" spans="2:7" s="23" customFormat="1" ht="35.1" customHeight="1" x14ac:dyDescent="0.3">
      <c r="B59" s="782" t="s">
        <v>807</v>
      </c>
      <c r="C59" s="78" t="s">
        <v>132</v>
      </c>
      <c r="D59" s="450" t="s">
        <v>753</v>
      </c>
      <c r="E59" s="450" t="s">
        <v>754</v>
      </c>
      <c r="F59" s="75"/>
      <c r="G59" s="446"/>
    </row>
    <row r="60" spans="2:7" s="23" customFormat="1" ht="35.1" customHeight="1" x14ac:dyDescent="0.3">
      <c r="B60" s="783"/>
      <c r="C60" s="77" t="s">
        <v>132</v>
      </c>
      <c r="D60" s="443" t="s">
        <v>755</v>
      </c>
      <c r="E60" s="443" t="s">
        <v>756</v>
      </c>
      <c r="F60" s="74"/>
      <c r="G60" s="461"/>
    </row>
    <row r="61" spans="2:7" s="23" customFormat="1" ht="35.1" customHeight="1" x14ac:dyDescent="0.3">
      <c r="B61" s="783"/>
      <c r="C61" s="77" t="s">
        <v>132</v>
      </c>
      <c r="D61" s="443" t="s">
        <v>755</v>
      </c>
      <c r="E61" s="443" t="s">
        <v>757</v>
      </c>
      <c r="F61" s="74"/>
      <c r="G61" s="461"/>
    </row>
    <row r="62" spans="2:7" s="23" customFormat="1" ht="35.1" customHeight="1" x14ac:dyDescent="0.3">
      <c r="B62" s="783"/>
      <c r="C62" s="77" t="s">
        <v>132</v>
      </c>
      <c r="D62" s="443" t="s">
        <v>755</v>
      </c>
      <c r="E62" s="443" t="s">
        <v>758</v>
      </c>
      <c r="F62" s="74"/>
      <c r="G62" s="461"/>
    </row>
    <row r="63" spans="2:7" s="23" customFormat="1" ht="35.1" customHeight="1" x14ac:dyDescent="0.3">
      <c r="B63" s="783"/>
      <c r="C63" s="77" t="s">
        <v>132</v>
      </c>
      <c r="D63" s="443" t="s">
        <v>759</v>
      </c>
      <c r="E63" s="443" t="s">
        <v>758</v>
      </c>
      <c r="F63" s="74"/>
      <c r="G63" s="461"/>
    </row>
    <row r="64" spans="2:7" s="23" customFormat="1" ht="35.1" customHeight="1" x14ac:dyDescent="0.3">
      <c r="B64" s="783"/>
      <c r="C64" s="77" t="s">
        <v>132</v>
      </c>
      <c r="D64" s="443" t="s">
        <v>760</v>
      </c>
      <c r="E64" s="443" t="s">
        <v>758</v>
      </c>
      <c r="F64" s="74"/>
      <c r="G64" s="461"/>
    </row>
    <row r="65" spans="2:7" s="23" customFormat="1" ht="35.1" customHeight="1" x14ac:dyDescent="0.3">
      <c r="B65" s="783"/>
      <c r="C65" s="77" t="s">
        <v>132</v>
      </c>
      <c r="D65" s="443" t="s">
        <v>755</v>
      </c>
      <c r="E65" s="444" t="s">
        <v>761</v>
      </c>
      <c r="F65" s="74"/>
      <c r="G65" s="461"/>
    </row>
    <row r="66" spans="2:7" s="23" customFormat="1" ht="35.1" customHeight="1" x14ac:dyDescent="0.3">
      <c r="B66" s="783"/>
      <c r="C66" s="77" t="s">
        <v>132</v>
      </c>
      <c r="D66" s="443" t="s">
        <v>755</v>
      </c>
      <c r="E66" s="443" t="s">
        <v>762</v>
      </c>
      <c r="F66" s="74"/>
      <c r="G66" s="461"/>
    </row>
    <row r="67" spans="2:7" s="23" customFormat="1" ht="35.1" customHeight="1" x14ac:dyDescent="0.3">
      <c r="B67" s="783"/>
      <c r="C67" s="77" t="s">
        <v>132</v>
      </c>
      <c r="D67" s="443" t="s">
        <v>755</v>
      </c>
      <c r="E67" s="443" t="s">
        <v>763</v>
      </c>
      <c r="F67" s="74"/>
      <c r="G67" s="461"/>
    </row>
    <row r="68" spans="2:7" s="23" customFormat="1" ht="35.1" customHeight="1" x14ac:dyDescent="0.3">
      <c r="B68" s="783"/>
      <c r="C68" s="77" t="s">
        <v>132</v>
      </c>
      <c r="D68" s="443" t="s">
        <v>764</v>
      </c>
      <c r="E68" s="444" t="s">
        <v>765</v>
      </c>
      <c r="F68" s="74"/>
      <c r="G68" s="461"/>
    </row>
    <row r="69" spans="2:7" s="23" customFormat="1" ht="35.1" customHeight="1" x14ac:dyDescent="0.3">
      <c r="B69" s="783"/>
      <c r="C69" s="77" t="s">
        <v>132</v>
      </c>
      <c r="D69" s="443" t="s">
        <v>766</v>
      </c>
      <c r="E69" s="443" t="s">
        <v>767</v>
      </c>
      <c r="F69" s="74"/>
      <c r="G69" s="461"/>
    </row>
    <row r="70" spans="2:7" s="23" customFormat="1" ht="35.1" customHeight="1" x14ac:dyDescent="0.3">
      <c r="B70" s="783"/>
      <c r="C70" s="77" t="s">
        <v>132</v>
      </c>
      <c r="D70" s="443" t="s">
        <v>768</v>
      </c>
      <c r="E70" s="443" t="s">
        <v>758</v>
      </c>
      <c r="F70" s="49"/>
      <c r="G70" s="462"/>
    </row>
    <row r="71" spans="2:7" s="23" customFormat="1" ht="35.1" customHeight="1" x14ac:dyDescent="0.3">
      <c r="B71" s="783"/>
      <c r="C71" s="77" t="s">
        <v>132</v>
      </c>
      <c r="D71" s="443" t="s">
        <v>769</v>
      </c>
      <c r="E71" s="443" t="s">
        <v>758</v>
      </c>
      <c r="F71" s="49"/>
      <c r="G71" s="462"/>
    </row>
    <row r="72" spans="2:7" s="23" customFormat="1" ht="35.1" customHeight="1" x14ac:dyDescent="0.3">
      <c r="B72" s="791"/>
      <c r="C72" s="460" t="s">
        <v>132</v>
      </c>
      <c r="D72" s="459" t="s">
        <v>755</v>
      </c>
      <c r="E72" s="459" t="s">
        <v>780</v>
      </c>
      <c r="F72" s="49"/>
      <c r="G72" s="462"/>
    </row>
    <row r="73" spans="2:7" s="23" customFormat="1" ht="35.1" customHeight="1" thickBot="1" x14ac:dyDescent="0.35">
      <c r="B73" s="784"/>
      <c r="C73" s="257" t="s">
        <v>219</v>
      </c>
      <c r="D73" s="451"/>
      <c r="E73" s="451"/>
      <c r="F73" s="451"/>
      <c r="G73" s="449">
        <f>+G59+G60+G61+G62+G63+G64+G65+G66+G67+G68+G69+G70+G71+G72</f>
        <v>0</v>
      </c>
    </row>
    <row r="74" spans="2:7" s="23" customFormat="1" ht="35.1" customHeight="1" x14ac:dyDescent="0.3">
      <c r="B74" s="782" t="s">
        <v>808</v>
      </c>
      <c r="C74" s="76" t="s">
        <v>132</v>
      </c>
      <c r="D74" s="450" t="s">
        <v>753</v>
      </c>
      <c r="E74" s="450" t="s">
        <v>754</v>
      </c>
      <c r="F74" s="75"/>
      <c r="G74" s="452"/>
    </row>
    <row r="75" spans="2:7" s="23" customFormat="1" ht="35.1" customHeight="1" x14ac:dyDescent="0.3">
      <c r="B75" s="783"/>
      <c r="C75" s="77" t="s">
        <v>132</v>
      </c>
      <c r="D75" s="443" t="s">
        <v>755</v>
      </c>
      <c r="E75" s="443" t="s">
        <v>756</v>
      </c>
      <c r="F75" s="74"/>
      <c r="G75" s="446"/>
    </row>
    <row r="76" spans="2:7" s="23" customFormat="1" ht="35.1" customHeight="1" x14ac:dyDescent="0.3">
      <c r="B76" s="783"/>
      <c r="C76" s="77" t="s">
        <v>132</v>
      </c>
      <c r="D76" s="443" t="s">
        <v>755</v>
      </c>
      <c r="E76" s="443" t="s">
        <v>757</v>
      </c>
      <c r="F76" s="74"/>
      <c r="G76" s="446"/>
    </row>
    <row r="77" spans="2:7" s="23" customFormat="1" ht="35.1" customHeight="1" x14ac:dyDescent="0.3">
      <c r="B77" s="783"/>
      <c r="C77" s="77" t="s">
        <v>132</v>
      </c>
      <c r="D77" s="443" t="s">
        <v>755</v>
      </c>
      <c r="E77" s="443" t="s">
        <v>758</v>
      </c>
      <c r="F77" s="74"/>
      <c r="G77" s="446"/>
    </row>
    <row r="78" spans="2:7" s="23" customFormat="1" ht="35.1" customHeight="1" x14ac:dyDescent="0.3">
      <c r="B78" s="783"/>
      <c r="C78" s="77" t="s">
        <v>132</v>
      </c>
      <c r="D78" s="443" t="s">
        <v>759</v>
      </c>
      <c r="E78" s="443" t="s">
        <v>758</v>
      </c>
      <c r="F78" s="74"/>
      <c r="G78" s="446"/>
    </row>
    <row r="79" spans="2:7" s="23" customFormat="1" ht="35.1" customHeight="1" x14ac:dyDescent="0.3">
      <c r="B79" s="783"/>
      <c r="C79" s="77" t="s">
        <v>132</v>
      </c>
      <c r="D79" s="443" t="s">
        <v>760</v>
      </c>
      <c r="E79" s="443" t="s">
        <v>758</v>
      </c>
      <c r="F79" s="74"/>
      <c r="G79" s="446"/>
    </row>
    <row r="80" spans="2:7" s="23" customFormat="1" ht="35.1" customHeight="1" x14ac:dyDescent="0.3">
      <c r="B80" s="783"/>
      <c r="C80" s="77" t="s">
        <v>132</v>
      </c>
      <c r="D80" s="443" t="s">
        <v>755</v>
      </c>
      <c r="E80" s="444" t="s">
        <v>761</v>
      </c>
      <c r="F80" s="74"/>
      <c r="G80" s="446"/>
    </row>
    <row r="81" spans="2:10" s="23" customFormat="1" ht="35.1" customHeight="1" x14ac:dyDescent="0.3">
      <c r="B81" s="783"/>
      <c r="C81" s="77" t="s">
        <v>132</v>
      </c>
      <c r="D81" s="443" t="s">
        <v>755</v>
      </c>
      <c r="E81" s="443" t="s">
        <v>762</v>
      </c>
      <c r="F81" s="74"/>
      <c r="G81" s="446"/>
    </row>
    <row r="82" spans="2:10" s="23" customFormat="1" ht="35.1" customHeight="1" x14ac:dyDescent="0.3">
      <c r="B82" s="783"/>
      <c r="C82" s="77" t="s">
        <v>132</v>
      </c>
      <c r="D82" s="443" t="s">
        <v>755</v>
      </c>
      <c r="E82" s="443" t="s">
        <v>783</v>
      </c>
      <c r="F82" s="74"/>
      <c r="G82" s="446"/>
    </row>
    <row r="83" spans="2:10" s="23" customFormat="1" ht="35.1" customHeight="1" x14ac:dyDescent="0.3">
      <c r="B83" s="783"/>
      <c r="C83" s="77" t="s">
        <v>132</v>
      </c>
      <c r="D83" s="443" t="s">
        <v>755</v>
      </c>
      <c r="E83" s="443" t="s">
        <v>763</v>
      </c>
      <c r="F83" s="74"/>
      <c r="G83" s="446"/>
    </row>
    <row r="84" spans="2:10" s="23" customFormat="1" ht="35.1" customHeight="1" x14ac:dyDescent="0.3">
      <c r="B84" s="783"/>
      <c r="C84" s="77" t="s">
        <v>132</v>
      </c>
      <c r="D84" s="443" t="s">
        <v>764</v>
      </c>
      <c r="E84" s="444" t="s">
        <v>765</v>
      </c>
      <c r="F84" s="74"/>
      <c r="G84" s="446"/>
    </row>
    <row r="85" spans="2:10" s="23" customFormat="1" ht="35.1" customHeight="1" x14ac:dyDescent="0.3">
      <c r="B85" s="783"/>
      <c r="C85" s="77" t="s">
        <v>132</v>
      </c>
      <c r="D85" s="443" t="s">
        <v>766</v>
      </c>
      <c r="E85" s="443" t="s">
        <v>767</v>
      </c>
      <c r="F85" s="74"/>
      <c r="G85" s="446"/>
    </row>
    <row r="86" spans="2:10" s="23" customFormat="1" ht="35.1" customHeight="1" x14ac:dyDescent="0.3">
      <c r="B86" s="783"/>
      <c r="C86" s="77" t="s">
        <v>132</v>
      </c>
      <c r="D86" s="443" t="s">
        <v>768</v>
      </c>
      <c r="E86" s="443" t="s">
        <v>758</v>
      </c>
      <c r="F86" s="49"/>
      <c r="G86" s="447"/>
    </row>
    <row r="87" spans="2:10" s="23" customFormat="1" ht="35.1" customHeight="1" x14ac:dyDescent="0.3">
      <c r="B87" s="783"/>
      <c r="C87" s="77" t="s">
        <v>132</v>
      </c>
      <c r="D87" s="443" t="s">
        <v>769</v>
      </c>
      <c r="E87" s="443" t="s">
        <v>758</v>
      </c>
      <c r="F87" s="73"/>
      <c r="G87" s="447"/>
    </row>
    <row r="88" spans="2:10" s="23" customFormat="1" ht="35.1" customHeight="1" thickBot="1" x14ac:dyDescent="0.35">
      <c r="B88" s="784"/>
      <c r="C88" s="257" t="s">
        <v>219</v>
      </c>
      <c r="D88" s="83"/>
      <c r="E88" s="82"/>
      <c r="F88" s="82"/>
      <c r="G88" s="449">
        <f>+G74+G75+G76+G77+G78+G79+G80+G81+G82+G83+G84+G85+G86+G87</f>
        <v>0</v>
      </c>
    </row>
    <row r="89" spans="2:10" s="23" customFormat="1" ht="20.25" x14ac:dyDescent="0.3">
      <c r="B89" s="43"/>
      <c r="C89" s="44"/>
      <c r="D89" s="43"/>
      <c r="E89" s="43"/>
      <c r="F89" s="43"/>
      <c r="G89" s="43"/>
    </row>
    <row r="90" spans="2:10" ht="19.5" customHeight="1" x14ac:dyDescent="0.25">
      <c r="B90" s="8"/>
      <c r="C90" s="8"/>
      <c r="D90" s="8"/>
      <c r="F90" s="8"/>
      <c r="G90" s="8"/>
      <c r="H90" s="8"/>
      <c r="I90" s="8"/>
      <c r="J90" s="8"/>
    </row>
    <row r="91" spans="2:10" ht="20.25" x14ac:dyDescent="0.3">
      <c r="B91" s="43"/>
      <c r="C91" s="44"/>
      <c r="D91" s="43"/>
      <c r="E91" s="36"/>
      <c r="F91" s="43"/>
      <c r="G91" s="43"/>
    </row>
    <row r="92" spans="2:10" ht="20.25" x14ac:dyDescent="0.3">
      <c r="B92" s="43"/>
      <c r="C92" s="44"/>
      <c r="D92" s="43"/>
      <c r="E92" s="43"/>
      <c r="F92" s="43"/>
      <c r="G92" s="43"/>
    </row>
  </sheetData>
  <mergeCells count="7">
    <mergeCell ref="B74:B88"/>
    <mergeCell ref="B29:B43"/>
    <mergeCell ref="J12:P13"/>
    <mergeCell ref="B7:G7"/>
    <mergeCell ref="B14:B28"/>
    <mergeCell ref="B44:B58"/>
    <mergeCell ref="B59:B73"/>
  </mergeCells>
  <phoneticPr fontId="41" type="noConversion"/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86:C87 C26:C27 C41:C42 C55:C56 C14 C29 C44 C59 C74 C7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Q102"/>
  <sheetViews>
    <sheetView showGridLines="0" zoomScaleNormal="100" workbookViewId="0">
      <selection activeCell="I46" sqref="I46"/>
    </sheetView>
  </sheetViews>
  <sheetFormatPr defaultRowHeight="15.75" x14ac:dyDescent="0.25"/>
  <cols>
    <col min="1" max="1" width="1.140625" style="340" customWidth="1"/>
    <col min="2" max="2" width="5.5703125" style="340" customWidth="1"/>
    <col min="3" max="3" width="32.85546875" style="416" customWidth="1"/>
    <col min="4" max="5" width="14.7109375" style="340" customWidth="1"/>
    <col min="6" max="6" width="13.7109375" style="340" customWidth="1"/>
    <col min="7" max="7" width="14.7109375" style="340" customWidth="1"/>
    <col min="8" max="8" width="21.28515625" style="340" customWidth="1"/>
    <col min="9" max="9" width="14.28515625" style="340" bestFit="1" customWidth="1"/>
    <col min="10" max="10" width="13.7109375" style="340" customWidth="1"/>
    <col min="11" max="11" width="14.28515625" style="340" bestFit="1" customWidth="1"/>
    <col min="12" max="12" width="13.7109375" style="340" customWidth="1"/>
    <col min="13" max="13" width="14.28515625" style="340" bestFit="1" customWidth="1"/>
    <col min="14" max="14" width="13.7109375" style="340" customWidth="1"/>
    <col min="15" max="15" width="15.140625" style="340" bestFit="1" customWidth="1"/>
    <col min="16" max="16" width="13.7109375" style="340" customWidth="1"/>
    <col min="17" max="17" width="9.140625" style="340" customWidth="1"/>
    <col min="18" max="16384" width="9.140625" style="340"/>
  </cols>
  <sheetData>
    <row r="1" spans="1:16" x14ac:dyDescent="0.25">
      <c r="P1" s="348" t="s">
        <v>203</v>
      </c>
    </row>
    <row r="3" spans="1:16" ht="22.5" x14ac:dyDescent="0.3">
      <c r="B3" s="796" t="s">
        <v>686</v>
      </c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</row>
    <row r="5" spans="1:16" ht="16.5" thickBot="1" x14ac:dyDescent="0.3">
      <c r="P5" s="341" t="s">
        <v>3</v>
      </c>
    </row>
    <row r="6" spans="1:16" ht="28.5" customHeight="1" thickBot="1" x14ac:dyDescent="0.3">
      <c r="B6" s="797" t="s">
        <v>687</v>
      </c>
      <c r="C6" s="799" t="s">
        <v>688</v>
      </c>
      <c r="D6" s="797" t="s">
        <v>689</v>
      </c>
      <c r="E6" s="797" t="s">
        <v>690</v>
      </c>
      <c r="F6" s="797" t="s">
        <v>691</v>
      </c>
      <c r="G6" s="797" t="s">
        <v>811</v>
      </c>
      <c r="H6" s="797" t="s">
        <v>692</v>
      </c>
      <c r="I6" s="801" t="s">
        <v>812</v>
      </c>
      <c r="J6" s="802"/>
      <c r="K6" s="802"/>
      <c r="L6" s="802"/>
      <c r="M6" s="802"/>
      <c r="N6" s="802"/>
      <c r="O6" s="802"/>
      <c r="P6" s="803"/>
    </row>
    <row r="7" spans="1:16" ht="36" customHeight="1" thickBot="1" x14ac:dyDescent="0.3">
      <c r="B7" s="798"/>
      <c r="C7" s="800"/>
      <c r="D7" s="798"/>
      <c r="E7" s="798"/>
      <c r="F7" s="798"/>
      <c r="G7" s="798"/>
      <c r="H7" s="798"/>
      <c r="I7" s="342" t="s">
        <v>693</v>
      </c>
      <c r="J7" s="342" t="s">
        <v>694</v>
      </c>
      <c r="K7" s="342" t="s">
        <v>695</v>
      </c>
      <c r="L7" s="342" t="s">
        <v>696</v>
      </c>
      <c r="M7" s="342" t="s">
        <v>697</v>
      </c>
      <c r="N7" s="342" t="s">
        <v>698</v>
      </c>
      <c r="O7" s="342" t="s">
        <v>699</v>
      </c>
      <c r="P7" s="343" t="s">
        <v>700</v>
      </c>
    </row>
    <row r="8" spans="1:16" x14ac:dyDescent="0.25">
      <c r="A8" s="344"/>
      <c r="B8" s="494" t="s">
        <v>53</v>
      </c>
      <c r="C8" s="495" t="s">
        <v>809</v>
      </c>
      <c r="D8" s="496">
        <v>2023</v>
      </c>
      <c r="E8" s="496">
        <v>2023</v>
      </c>
      <c r="F8" s="497">
        <v>22500000</v>
      </c>
      <c r="G8" s="498"/>
      <c r="H8" s="354" t="s">
        <v>701</v>
      </c>
      <c r="I8" s="345"/>
      <c r="J8" s="345"/>
      <c r="K8" s="345"/>
      <c r="L8" s="345"/>
      <c r="M8" s="345"/>
      <c r="N8" s="345"/>
      <c r="O8" s="345"/>
      <c r="P8" s="412"/>
    </row>
    <row r="9" spans="1:16" x14ac:dyDescent="0.25">
      <c r="A9" s="344"/>
      <c r="B9" s="475"/>
      <c r="C9" s="469"/>
      <c r="D9" s="472"/>
      <c r="E9" s="472"/>
      <c r="F9" s="484"/>
      <c r="G9" s="481"/>
      <c r="H9" s="354" t="s">
        <v>702</v>
      </c>
      <c r="I9" s="345">
        <v>18750000</v>
      </c>
      <c r="J9" s="345"/>
      <c r="K9" s="345">
        <v>18750000</v>
      </c>
      <c r="L9" s="345"/>
      <c r="M9" s="345">
        <v>18750000</v>
      </c>
      <c r="N9" s="345"/>
      <c r="O9" s="345">
        <v>18750000</v>
      </c>
      <c r="P9" s="413"/>
    </row>
    <row r="10" spans="1:16" x14ac:dyDescent="0.25">
      <c r="A10" s="344"/>
      <c r="B10" s="475"/>
      <c r="C10" s="469"/>
      <c r="D10" s="472"/>
      <c r="E10" s="472"/>
      <c r="F10" s="484"/>
      <c r="G10" s="481"/>
      <c r="H10" s="354" t="s">
        <v>49</v>
      </c>
      <c r="I10" s="345"/>
      <c r="J10" s="345"/>
      <c r="K10" s="345"/>
      <c r="L10" s="345"/>
      <c r="M10" s="345"/>
      <c r="N10" s="345"/>
      <c r="O10" s="345"/>
      <c r="P10" s="413"/>
    </row>
    <row r="11" spans="1:16" x14ac:dyDescent="0.25">
      <c r="A11" s="344"/>
      <c r="B11" s="475"/>
      <c r="C11" s="469"/>
      <c r="D11" s="472"/>
      <c r="E11" s="472"/>
      <c r="F11" s="484"/>
      <c r="G11" s="481"/>
      <c r="H11" s="354" t="s">
        <v>703</v>
      </c>
      <c r="I11" s="345">
        <v>2250000</v>
      </c>
      <c r="J11" s="345"/>
      <c r="K11" s="345">
        <v>2250000</v>
      </c>
      <c r="L11" s="345"/>
      <c r="M11" s="345">
        <v>2250000</v>
      </c>
      <c r="N11" s="345"/>
      <c r="O11" s="345">
        <v>2250000</v>
      </c>
      <c r="P11" s="413"/>
    </row>
    <row r="12" spans="1:16" x14ac:dyDescent="0.25">
      <c r="A12" s="344"/>
      <c r="B12" s="476"/>
      <c r="C12" s="470"/>
      <c r="D12" s="473"/>
      <c r="E12" s="473"/>
      <c r="F12" s="485"/>
      <c r="G12" s="482"/>
      <c r="H12" s="355" t="s">
        <v>704</v>
      </c>
      <c r="I12" s="410">
        <f>+I8+I9+I10+I11</f>
        <v>21000000</v>
      </c>
      <c r="J12" s="410">
        <f t="shared" ref="J12:P12" si="0">+J8+J9+J10+J11</f>
        <v>0</v>
      </c>
      <c r="K12" s="410">
        <f t="shared" si="0"/>
        <v>21000000</v>
      </c>
      <c r="L12" s="410">
        <f t="shared" si="0"/>
        <v>0</v>
      </c>
      <c r="M12" s="410">
        <f t="shared" si="0"/>
        <v>21000000</v>
      </c>
      <c r="N12" s="410">
        <f t="shared" si="0"/>
        <v>0</v>
      </c>
      <c r="O12" s="410">
        <f t="shared" si="0"/>
        <v>21000000</v>
      </c>
      <c r="P12" s="410">
        <f t="shared" si="0"/>
        <v>0</v>
      </c>
    </row>
    <row r="13" spans="1:16" x14ac:dyDescent="0.25">
      <c r="A13" s="344"/>
      <c r="B13" s="465" t="s">
        <v>54</v>
      </c>
      <c r="C13" s="468" t="s">
        <v>810</v>
      </c>
      <c r="D13" s="471">
        <v>2023</v>
      </c>
      <c r="E13" s="471">
        <v>2023</v>
      </c>
      <c r="F13" s="483">
        <v>19000000</v>
      </c>
      <c r="G13" s="480"/>
      <c r="H13" s="354" t="s">
        <v>701</v>
      </c>
      <c r="I13" s="345"/>
      <c r="J13" s="345"/>
      <c r="K13" s="345"/>
      <c r="L13" s="345"/>
      <c r="M13" s="345"/>
      <c r="N13" s="345"/>
      <c r="O13" s="345"/>
      <c r="P13" s="413"/>
    </row>
    <row r="14" spans="1:16" x14ac:dyDescent="0.25">
      <c r="A14" s="344"/>
      <c r="B14" s="466"/>
      <c r="C14" s="469"/>
      <c r="D14" s="472"/>
      <c r="E14" s="472"/>
      <c r="F14" s="484"/>
      <c r="G14" s="481"/>
      <c r="H14" s="354" t="s">
        <v>702</v>
      </c>
      <c r="I14" s="345"/>
      <c r="J14" s="345"/>
      <c r="K14" s="345"/>
      <c r="L14" s="345"/>
      <c r="M14" s="345"/>
      <c r="N14" s="345"/>
      <c r="O14" s="345"/>
      <c r="P14" s="413"/>
    </row>
    <row r="15" spans="1:16" x14ac:dyDescent="0.25">
      <c r="A15" s="344"/>
      <c r="B15" s="466"/>
      <c r="C15" s="469"/>
      <c r="D15" s="472"/>
      <c r="E15" s="472"/>
      <c r="F15" s="484"/>
      <c r="G15" s="481"/>
      <c r="H15" s="354" t="s">
        <v>49</v>
      </c>
      <c r="I15" s="345"/>
      <c r="J15" s="345"/>
      <c r="K15" s="345"/>
      <c r="L15" s="345"/>
      <c r="M15" s="345"/>
      <c r="N15" s="345"/>
      <c r="O15" s="345"/>
      <c r="P15" s="413"/>
    </row>
    <row r="16" spans="1:16" x14ac:dyDescent="0.25">
      <c r="A16" s="344"/>
      <c r="B16" s="466"/>
      <c r="C16" s="469"/>
      <c r="D16" s="472"/>
      <c r="E16" s="472"/>
      <c r="F16" s="484"/>
      <c r="G16" s="481"/>
      <c r="H16" s="354" t="s">
        <v>703</v>
      </c>
      <c r="I16" s="345"/>
      <c r="J16" s="345"/>
      <c r="K16" s="345"/>
      <c r="L16" s="345"/>
      <c r="M16" s="345">
        <v>19000000</v>
      </c>
      <c r="N16" s="345"/>
      <c r="O16" s="345">
        <v>19000000</v>
      </c>
      <c r="P16" s="413"/>
    </row>
    <row r="17" spans="1:17" x14ac:dyDescent="0.25">
      <c r="A17" s="344"/>
      <c r="B17" s="467"/>
      <c r="C17" s="470"/>
      <c r="D17" s="473"/>
      <c r="E17" s="473"/>
      <c r="F17" s="485"/>
      <c r="G17" s="482"/>
      <c r="H17" s="355" t="s">
        <v>704</v>
      </c>
      <c r="I17" s="410">
        <f>+I13+I14+I15+I16</f>
        <v>0</v>
      </c>
      <c r="J17" s="410">
        <f t="shared" ref="J17:P17" si="1">+J13+J14+J15+J16</f>
        <v>0</v>
      </c>
      <c r="K17" s="410">
        <f t="shared" si="1"/>
        <v>0</v>
      </c>
      <c r="L17" s="410">
        <f t="shared" si="1"/>
        <v>0</v>
      </c>
      <c r="M17" s="410">
        <f t="shared" si="1"/>
        <v>19000000</v>
      </c>
      <c r="N17" s="410">
        <f t="shared" si="1"/>
        <v>0</v>
      </c>
      <c r="O17" s="410">
        <f t="shared" si="1"/>
        <v>19000000</v>
      </c>
      <c r="P17" s="410">
        <f t="shared" si="1"/>
        <v>0</v>
      </c>
    </row>
    <row r="18" spans="1:17" x14ac:dyDescent="0.25">
      <c r="A18" s="344"/>
      <c r="B18" s="465" t="s">
        <v>55</v>
      </c>
      <c r="C18" s="468" t="s">
        <v>813</v>
      </c>
      <c r="D18" s="471">
        <v>2023</v>
      </c>
      <c r="E18" s="471">
        <v>2023</v>
      </c>
      <c r="F18" s="483">
        <v>13000000</v>
      </c>
      <c r="G18" s="480"/>
      <c r="H18" s="354" t="s">
        <v>701</v>
      </c>
      <c r="I18" s="345"/>
      <c r="J18" s="345"/>
      <c r="K18" s="345"/>
      <c r="L18" s="345"/>
      <c r="M18" s="345"/>
      <c r="N18" s="345"/>
      <c r="O18" s="345"/>
      <c r="P18" s="413"/>
    </row>
    <row r="19" spans="1:17" x14ac:dyDescent="0.25">
      <c r="A19" s="344"/>
      <c r="B19" s="466"/>
      <c r="C19" s="469"/>
      <c r="D19" s="472"/>
      <c r="E19" s="472"/>
      <c r="F19" s="484"/>
      <c r="G19" s="481"/>
      <c r="H19" s="354" t="s">
        <v>702</v>
      </c>
      <c r="I19" s="345"/>
      <c r="J19" s="345"/>
      <c r="K19" s="345"/>
      <c r="L19" s="345"/>
      <c r="M19" s="345"/>
      <c r="N19" s="345"/>
      <c r="O19" s="345"/>
      <c r="P19" s="413"/>
    </row>
    <row r="20" spans="1:17" x14ac:dyDescent="0.25">
      <c r="A20" s="344"/>
      <c r="B20" s="466"/>
      <c r="C20" s="469"/>
      <c r="D20" s="472"/>
      <c r="E20" s="472"/>
      <c r="F20" s="484"/>
      <c r="G20" s="481"/>
      <c r="H20" s="354" t="s">
        <v>49</v>
      </c>
      <c r="I20" s="345"/>
      <c r="J20" s="345"/>
      <c r="K20" s="345"/>
      <c r="L20" s="345"/>
      <c r="M20" s="345"/>
      <c r="N20" s="345"/>
      <c r="O20" s="345"/>
      <c r="P20" s="413"/>
    </row>
    <row r="21" spans="1:17" x14ac:dyDescent="0.25">
      <c r="A21" s="344"/>
      <c r="B21" s="466"/>
      <c r="C21" s="469"/>
      <c r="D21" s="472"/>
      <c r="E21" s="472"/>
      <c r="F21" s="484"/>
      <c r="G21" s="481"/>
      <c r="H21" s="354" t="s">
        <v>703</v>
      </c>
      <c r="I21" s="345"/>
      <c r="J21" s="345"/>
      <c r="K21" s="345"/>
      <c r="L21" s="345"/>
      <c r="M21" s="345"/>
      <c r="N21" s="345"/>
      <c r="O21" s="345">
        <v>13000000</v>
      </c>
      <c r="P21" s="413"/>
    </row>
    <row r="22" spans="1:17" x14ac:dyDescent="0.25">
      <c r="A22" s="344"/>
      <c r="B22" s="467"/>
      <c r="C22" s="470"/>
      <c r="D22" s="473"/>
      <c r="E22" s="473"/>
      <c r="F22" s="485"/>
      <c r="G22" s="482"/>
      <c r="H22" s="355" t="s">
        <v>704</v>
      </c>
      <c r="I22" s="410">
        <f>+I18+I19+I20+I21</f>
        <v>0</v>
      </c>
      <c r="J22" s="410">
        <f t="shared" ref="J22:P22" si="2">+J18+J19+J20+J21</f>
        <v>0</v>
      </c>
      <c r="K22" s="410">
        <f t="shared" si="2"/>
        <v>0</v>
      </c>
      <c r="L22" s="410">
        <f t="shared" si="2"/>
        <v>0</v>
      </c>
      <c r="M22" s="410">
        <f t="shared" si="2"/>
        <v>0</v>
      </c>
      <c r="N22" s="410">
        <f t="shared" si="2"/>
        <v>0</v>
      </c>
      <c r="O22" s="410">
        <f t="shared" si="2"/>
        <v>13000000</v>
      </c>
      <c r="P22" s="410">
        <f t="shared" si="2"/>
        <v>0</v>
      </c>
    </row>
    <row r="23" spans="1:17" x14ac:dyDescent="0.25">
      <c r="A23" s="344"/>
      <c r="B23" s="465" t="s">
        <v>56</v>
      </c>
      <c r="C23" s="468" t="s">
        <v>814</v>
      </c>
      <c r="D23" s="471">
        <v>2023</v>
      </c>
      <c r="E23" s="471">
        <v>2023</v>
      </c>
      <c r="F23" s="483">
        <v>6000000</v>
      </c>
      <c r="G23" s="480"/>
      <c r="H23" s="354" t="s">
        <v>701</v>
      </c>
      <c r="I23" s="345"/>
      <c r="J23" s="345"/>
      <c r="K23" s="345"/>
      <c r="L23" s="345"/>
      <c r="M23" s="345"/>
      <c r="N23" s="345"/>
      <c r="O23" s="345"/>
      <c r="P23" s="413"/>
    </row>
    <row r="24" spans="1:17" x14ac:dyDescent="0.25">
      <c r="A24" s="344"/>
      <c r="B24" s="466"/>
      <c r="C24" s="469"/>
      <c r="D24" s="472"/>
      <c r="E24" s="472"/>
      <c r="F24" s="484"/>
      <c r="G24" s="481"/>
      <c r="H24" s="354" t="s">
        <v>702</v>
      </c>
      <c r="I24" s="345"/>
      <c r="J24" s="345"/>
      <c r="K24" s="345"/>
      <c r="L24" s="345"/>
      <c r="M24" s="345"/>
      <c r="N24" s="345"/>
      <c r="O24" s="345"/>
      <c r="P24" s="413"/>
    </row>
    <row r="25" spans="1:17" x14ac:dyDescent="0.25">
      <c r="A25" s="344"/>
      <c r="B25" s="466"/>
      <c r="C25" s="469"/>
      <c r="D25" s="472"/>
      <c r="E25" s="472"/>
      <c r="F25" s="484"/>
      <c r="G25" s="481"/>
      <c r="H25" s="354" t="s">
        <v>49</v>
      </c>
      <c r="I25" s="345"/>
      <c r="J25" s="345"/>
      <c r="K25" s="345"/>
      <c r="L25" s="345"/>
      <c r="M25" s="345"/>
      <c r="N25" s="345"/>
      <c r="O25" s="345"/>
      <c r="P25" s="413"/>
    </row>
    <row r="26" spans="1:17" x14ac:dyDescent="0.25">
      <c r="A26" s="344"/>
      <c r="B26" s="466"/>
      <c r="C26" s="469"/>
      <c r="D26" s="472"/>
      <c r="E26" s="472"/>
      <c r="F26" s="484"/>
      <c r="G26" s="481"/>
      <c r="H26" s="354" t="s">
        <v>703</v>
      </c>
      <c r="I26" s="345"/>
      <c r="J26" s="345"/>
      <c r="K26" s="345">
        <v>6000000</v>
      </c>
      <c r="L26" s="345"/>
      <c r="M26" s="345">
        <v>6000000</v>
      </c>
      <c r="N26" s="345"/>
      <c r="O26" s="345">
        <v>6000000</v>
      </c>
      <c r="P26" s="413"/>
    </row>
    <row r="27" spans="1:17" x14ac:dyDescent="0.25">
      <c r="A27" s="344"/>
      <c r="B27" s="467"/>
      <c r="C27" s="470"/>
      <c r="D27" s="473"/>
      <c r="E27" s="473"/>
      <c r="F27" s="485"/>
      <c r="G27" s="482"/>
      <c r="H27" s="355" t="s">
        <v>704</v>
      </c>
      <c r="I27" s="410">
        <f>+I23+I24+I25+I26</f>
        <v>0</v>
      </c>
      <c r="J27" s="410">
        <f t="shared" ref="J27:P27" si="3">+J23+J24+J25+J26</f>
        <v>0</v>
      </c>
      <c r="K27" s="410">
        <f t="shared" si="3"/>
        <v>6000000</v>
      </c>
      <c r="L27" s="410">
        <f t="shared" si="3"/>
        <v>0</v>
      </c>
      <c r="M27" s="410">
        <f t="shared" si="3"/>
        <v>6000000</v>
      </c>
      <c r="N27" s="410">
        <f t="shared" si="3"/>
        <v>0</v>
      </c>
      <c r="O27" s="410">
        <f t="shared" si="3"/>
        <v>6000000</v>
      </c>
      <c r="P27" s="410">
        <f t="shared" si="3"/>
        <v>0</v>
      </c>
    </row>
    <row r="28" spans="1:17" x14ac:dyDescent="0.25">
      <c r="A28" s="344"/>
      <c r="B28" s="465" t="s">
        <v>57</v>
      </c>
      <c r="C28" s="468" t="s">
        <v>815</v>
      </c>
      <c r="D28" s="471">
        <v>2023</v>
      </c>
      <c r="E28" s="471">
        <v>2023</v>
      </c>
      <c r="F28" s="483">
        <v>2900000</v>
      </c>
      <c r="G28" s="480"/>
      <c r="H28" s="354" t="s">
        <v>701</v>
      </c>
      <c r="I28" s="345"/>
      <c r="J28" s="345"/>
      <c r="K28" s="345"/>
      <c r="L28" s="345"/>
      <c r="M28" s="345"/>
      <c r="N28" s="345"/>
      <c r="O28" s="345"/>
      <c r="P28" s="413"/>
    </row>
    <row r="29" spans="1:17" x14ac:dyDescent="0.25">
      <c r="A29" s="344"/>
      <c r="B29" s="466"/>
      <c r="C29" s="469"/>
      <c r="D29" s="472"/>
      <c r="E29" s="472"/>
      <c r="F29" s="484"/>
      <c r="G29" s="481"/>
      <c r="H29" s="354" t="s">
        <v>702</v>
      </c>
      <c r="I29" s="345"/>
      <c r="J29" s="345"/>
      <c r="K29" s="345"/>
      <c r="L29" s="345"/>
      <c r="M29" s="345"/>
      <c r="N29" s="345"/>
      <c r="O29" s="345"/>
      <c r="P29" s="413"/>
    </row>
    <row r="30" spans="1:17" x14ac:dyDescent="0.25">
      <c r="A30" s="344"/>
      <c r="B30" s="466"/>
      <c r="C30" s="469"/>
      <c r="D30" s="472"/>
      <c r="E30" s="472"/>
      <c r="F30" s="484"/>
      <c r="G30" s="481"/>
      <c r="H30" s="354" t="s">
        <v>49</v>
      </c>
      <c r="I30" s="345"/>
      <c r="J30" s="345"/>
      <c r="K30" s="345"/>
      <c r="L30" s="345"/>
      <c r="M30" s="345"/>
      <c r="N30" s="345"/>
      <c r="O30" s="345"/>
      <c r="P30" s="413"/>
    </row>
    <row r="31" spans="1:17" x14ac:dyDescent="0.25">
      <c r="A31" s="344"/>
      <c r="B31" s="466"/>
      <c r="C31" s="469"/>
      <c r="D31" s="472"/>
      <c r="E31" s="472"/>
      <c r="F31" s="484"/>
      <c r="G31" s="481"/>
      <c r="H31" s="354" t="s">
        <v>703</v>
      </c>
      <c r="I31" s="345"/>
      <c r="J31" s="345"/>
      <c r="K31" s="345"/>
      <c r="L31" s="345"/>
      <c r="M31" s="345"/>
      <c r="N31" s="345"/>
      <c r="O31" s="345">
        <v>2900000</v>
      </c>
      <c r="P31" s="413"/>
    </row>
    <row r="32" spans="1:17" x14ac:dyDescent="0.25">
      <c r="A32" s="344"/>
      <c r="B32" s="467"/>
      <c r="C32" s="470"/>
      <c r="D32" s="473"/>
      <c r="E32" s="473"/>
      <c r="F32" s="485"/>
      <c r="G32" s="482"/>
      <c r="H32" s="355" t="s">
        <v>704</v>
      </c>
      <c r="I32" s="410">
        <f>+I28+I29+I30+I31</f>
        <v>0</v>
      </c>
      <c r="J32" s="410">
        <f t="shared" ref="J32:P32" si="4">+J28+J29+J30+J31</f>
        <v>0</v>
      </c>
      <c r="K32" s="410">
        <f t="shared" si="4"/>
        <v>0</v>
      </c>
      <c r="L32" s="410">
        <f t="shared" si="4"/>
        <v>0</v>
      </c>
      <c r="M32" s="410">
        <f t="shared" si="4"/>
        <v>0</v>
      </c>
      <c r="N32" s="410">
        <f t="shared" si="4"/>
        <v>0</v>
      </c>
      <c r="O32" s="410">
        <f t="shared" si="4"/>
        <v>2900000</v>
      </c>
      <c r="P32" s="410">
        <f t="shared" si="4"/>
        <v>0</v>
      </c>
      <c r="Q32" s="411"/>
    </row>
    <row r="33" spans="1:16" ht="30" customHeight="1" x14ac:dyDescent="0.25">
      <c r="A33" s="344"/>
      <c r="B33" s="465" t="s">
        <v>58</v>
      </c>
      <c r="C33" s="468" t="s">
        <v>816</v>
      </c>
      <c r="D33" s="471">
        <v>2023</v>
      </c>
      <c r="E33" s="471">
        <v>2023</v>
      </c>
      <c r="F33" s="483">
        <v>2850000</v>
      </c>
      <c r="G33" s="480"/>
      <c r="H33" s="354" t="s">
        <v>701</v>
      </c>
      <c r="I33" s="345"/>
      <c r="J33" s="345"/>
      <c r="K33" s="345"/>
      <c r="L33" s="345"/>
      <c r="M33" s="345"/>
      <c r="N33" s="345"/>
      <c r="O33" s="345"/>
      <c r="P33" s="413"/>
    </row>
    <row r="34" spans="1:16" x14ac:dyDescent="0.25">
      <c r="A34" s="344"/>
      <c r="B34" s="466"/>
      <c r="C34" s="469"/>
      <c r="D34" s="472"/>
      <c r="E34" s="472"/>
      <c r="F34" s="484"/>
      <c r="G34" s="481"/>
      <c r="H34" s="354" t="s">
        <v>702</v>
      </c>
      <c r="I34" s="345"/>
      <c r="J34" s="345"/>
      <c r="K34" s="345"/>
      <c r="L34" s="345"/>
      <c r="M34" s="345"/>
      <c r="N34" s="345"/>
      <c r="O34" s="345"/>
      <c r="P34" s="413"/>
    </row>
    <row r="35" spans="1:16" x14ac:dyDescent="0.25">
      <c r="A35" s="344"/>
      <c r="B35" s="466"/>
      <c r="C35" s="469"/>
      <c r="D35" s="472"/>
      <c r="E35" s="472"/>
      <c r="F35" s="484"/>
      <c r="G35" s="481"/>
      <c r="H35" s="354" t="s">
        <v>49</v>
      </c>
      <c r="I35" s="345"/>
      <c r="J35" s="345"/>
      <c r="K35" s="345"/>
      <c r="L35" s="345"/>
      <c r="M35" s="345"/>
      <c r="N35" s="345"/>
      <c r="O35" s="345"/>
      <c r="P35" s="413"/>
    </row>
    <row r="36" spans="1:16" x14ac:dyDescent="0.25">
      <c r="A36" s="344"/>
      <c r="B36" s="466"/>
      <c r="C36" s="469"/>
      <c r="D36" s="472"/>
      <c r="E36" s="472"/>
      <c r="F36" s="484"/>
      <c r="G36" s="481"/>
      <c r="H36" s="354" t="s">
        <v>703</v>
      </c>
      <c r="I36" s="345"/>
      <c r="J36" s="345"/>
      <c r="K36" s="345"/>
      <c r="L36" s="345"/>
      <c r="M36" s="345">
        <v>2850000</v>
      </c>
      <c r="N36" s="345"/>
      <c r="O36" s="345">
        <v>2850000</v>
      </c>
      <c r="P36" s="413"/>
    </row>
    <row r="37" spans="1:16" x14ac:dyDescent="0.25">
      <c r="A37" s="344"/>
      <c r="B37" s="467"/>
      <c r="C37" s="470"/>
      <c r="D37" s="473"/>
      <c r="E37" s="473"/>
      <c r="F37" s="485"/>
      <c r="G37" s="482"/>
      <c r="H37" s="355" t="s">
        <v>704</v>
      </c>
      <c r="I37" s="410">
        <f>+I33+I34+I35+I36</f>
        <v>0</v>
      </c>
      <c r="J37" s="410">
        <f t="shared" ref="J37:P37" si="5">+J33+J34+J35+J36</f>
        <v>0</v>
      </c>
      <c r="K37" s="410">
        <f t="shared" si="5"/>
        <v>0</v>
      </c>
      <c r="L37" s="410">
        <f t="shared" si="5"/>
        <v>0</v>
      </c>
      <c r="M37" s="410">
        <f t="shared" si="5"/>
        <v>2850000</v>
      </c>
      <c r="N37" s="410">
        <f t="shared" si="5"/>
        <v>0</v>
      </c>
      <c r="O37" s="410">
        <f t="shared" si="5"/>
        <v>2850000</v>
      </c>
      <c r="P37" s="410">
        <f t="shared" si="5"/>
        <v>0</v>
      </c>
    </row>
    <row r="38" spans="1:16" ht="30" x14ac:dyDescent="0.25">
      <c r="A38" s="344"/>
      <c r="B38" s="465" t="s">
        <v>59</v>
      </c>
      <c r="C38" s="468" t="s">
        <v>817</v>
      </c>
      <c r="D38" s="471">
        <v>2023</v>
      </c>
      <c r="E38" s="471">
        <v>2023</v>
      </c>
      <c r="F38" s="483">
        <v>2000000</v>
      </c>
      <c r="G38" s="480"/>
      <c r="H38" s="354" t="s">
        <v>701</v>
      </c>
      <c r="I38" s="345"/>
      <c r="J38" s="345"/>
      <c r="K38" s="345"/>
      <c r="L38" s="345"/>
      <c r="M38" s="345"/>
      <c r="N38" s="345"/>
      <c r="O38" s="345"/>
      <c r="P38" s="413"/>
    </row>
    <row r="39" spans="1:16" x14ac:dyDescent="0.25">
      <c r="A39" s="344"/>
      <c r="B39" s="466"/>
      <c r="C39" s="469"/>
      <c r="D39" s="472"/>
      <c r="E39" s="472"/>
      <c r="F39" s="484"/>
      <c r="G39" s="481"/>
      <c r="H39" s="354" t="s">
        <v>702</v>
      </c>
      <c r="I39" s="345"/>
      <c r="J39" s="345"/>
      <c r="K39" s="345"/>
      <c r="L39" s="345"/>
      <c r="M39" s="345"/>
      <c r="N39" s="345"/>
      <c r="O39" s="345"/>
      <c r="P39" s="413"/>
    </row>
    <row r="40" spans="1:16" x14ac:dyDescent="0.25">
      <c r="A40" s="344"/>
      <c r="B40" s="466"/>
      <c r="C40" s="469"/>
      <c r="D40" s="472"/>
      <c r="E40" s="472"/>
      <c r="F40" s="484"/>
      <c r="G40" s="481"/>
      <c r="H40" s="354" t="s">
        <v>49</v>
      </c>
      <c r="I40" s="345"/>
      <c r="J40" s="345"/>
      <c r="K40" s="345"/>
      <c r="L40" s="345"/>
      <c r="M40" s="345"/>
      <c r="N40" s="345"/>
      <c r="O40" s="345"/>
      <c r="P40" s="413"/>
    </row>
    <row r="41" spans="1:16" x14ac:dyDescent="0.25">
      <c r="A41" s="344"/>
      <c r="B41" s="466"/>
      <c r="C41" s="469"/>
      <c r="D41" s="472"/>
      <c r="E41" s="472"/>
      <c r="F41" s="484"/>
      <c r="G41" s="481"/>
      <c r="H41" s="354" t="s">
        <v>703</v>
      </c>
      <c r="I41" s="345">
        <v>2000000</v>
      </c>
      <c r="J41" s="345"/>
      <c r="K41" s="345">
        <v>2000000</v>
      </c>
      <c r="L41" s="345"/>
      <c r="M41" s="345">
        <v>2000000</v>
      </c>
      <c r="N41" s="345"/>
      <c r="O41" s="345">
        <v>2000000</v>
      </c>
      <c r="P41" s="413"/>
    </row>
    <row r="42" spans="1:16" x14ac:dyDescent="0.25">
      <c r="A42" s="344"/>
      <c r="B42" s="467"/>
      <c r="C42" s="470"/>
      <c r="D42" s="473"/>
      <c r="E42" s="473"/>
      <c r="F42" s="485"/>
      <c r="G42" s="482"/>
      <c r="H42" s="355" t="s">
        <v>704</v>
      </c>
      <c r="I42" s="410">
        <f>+I38+I39+I40+I41</f>
        <v>2000000</v>
      </c>
      <c r="J42" s="410">
        <f t="shared" ref="J42:P42" si="6">+J38+J39+J40+J41</f>
        <v>0</v>
      </c>
      <c r="K42" s="410">
        <f t="shared" si="6"/>
        <v>2000000</v>
      </c>
      <c r="L42" s="410">
        <f t="shared" si="6"/>
        <v>0</v>
      </c>
      <c r="M42" s="410">
        <f t="shared" si="6"/>
        <v>2000000</v>
      </c>
      <c r="N42" s="410">
        <f t="shared" si="6"/>
        <v>0</v>
      </c>
      <c r="O42" s="410">
        <f t="shared" si="6"/>
        <v>2000000</v>
      </c>
      <c r="P42" s="410">
        <f t="shared" si="6"/>
        <v>0</v>
      </c>
    </row>
    <row r="43" spans="1:16" ht="24.75" customHeight="1" x14ac:dyDescent="0.25">
      <c r="A43" s="344"/>
      <c r="B43" s="465" t="s">
        <v>718</v>
      </c>
      <c r="C43" s="468" t="s">
        <v>818</v>
      </c>
      <c r="D43" s="471">
        <v>2023</v>
      </c>
      <c r="E43" s="471">
        <v>2023</v>
      </c>
      <c r="F43" s="483">
        <v>300000</v>
      </c>
      <c r="G43" s="480"/>
      <c r="H43" s="354" t="s">
        <v>701</v>
      </c>
      <c r="I43" s="345"/>
      <c r="J43" s="345"/>
      <c r="K43" s="345"/>
      <c r="L43" s="345"/>
      <c r="M43" s="345"/>
      <c r="N43" s="345"/>
      <c r="O43" s="345"/>
      <c r="P43" s="413"/>
    </row>
    <row r="44" spans="1:16" x14ac:dyDescent="0.25">
      <c r="A44" s="344"/>
      <c r="B44" s="466"/>
      <c r="C44" s="469"/>
      <c r="D44" s="472"/>
      <c r="E44" s="472"/>
      <c r="F44" s="484"/>
      <c r="G44" s="481"/>
      <c r="H44" s="354" t="s">
        <v>702</v>
      </c>
      <c r="I44" s="345"/>
      <c r="J44" s="345"/>
      <c r="K44" s="345"/>
      <c r="L44" s="345"/>
      <c r="M44" s="345"/>
      <c r="N44" s="345"/>
      <c r="O44" s="345"/>
      <c r="P44" s="413"/>
    </row>
    <row r="45" spans="1:16" x14ac:dyDescent="0.25">
      <c r="A45" s="344"/>
      <c r="B45" s="466"/>
      <c r="C45" s="469"/>
      <c r="D45" s="472"/>
      <c r="E45" s="472"/>
      <c r="F45" s="484"/>
      <c r="G45" s="481"/>
      <c r="H45" s="354" t="s">
        <v>49</v>
      </c>
      <c r="I45" s="345"/>
      <c r="J45" s="345"/>
      <c r="K45" s="345"/>
      <c r="L45" s="345"/>
      <c r="M45" s="345"/>
      <c r="N45" s="345"/>
      <c r="O45" s="345"/>
      <c r="P45" s="413"/>
    </row>
    <row r="46" spans="1:16" x14ac:dyDescent="0.25">
      <c r="A46" s="344"/>
      <c r="B46" s="466"/>
      <c r="C46" s="469"/>
      <c r="D46" s="472"/>
      <c r="E46" s="472"/>
      <c r="F46" s="484"/>
      <c r="G46" s="481"/>
      <c r="H46" s="354" t="s">
        <v>703</v>
      </c>
      <c r="I46" s="345"/>
      <c r="J46" s="345"/>
      <c r="K46" s="345">
        <v>300000</v>
      </c>
      <c r="L46" s="345"/>
      <c r="M46" s="345">
        <v>300000</v>
      </c>
      <c r="N46" s="345"/>
      <c r="O46" s="345">
        <v>300000</v>
      </c>
      <c r="P46" s="413"/>
    </row>
    <row r="47" spans="1:16" x14ac:dyDescent="0.25">
      <c r="A47" s="344"/>
      <c r="B47" s="467"/>
      <c r="C47" s="470"/>
      <c r="D47" s="473"/>
      <c r="E47" s="473"/>
      <c r="F47" s="485"/>
      <c r="G47" s="482"/>
      <c r="H47" s="355" t="s">
        <v>704</v>
      </c>
      <c r="I47" s="410">
        <f>+I43+I44+I45+I46</f>
        <v>0</v>
      </c>
      <c r="J47" s="410">
        <f t="shared" ref="J47:P47" si="7">+J43+J44+J45+J46</f>
        <v>0</v>
      </c>
      <c r="K47" s="410">
        <f t="shared" si="7"/>
        <v>300000</v>
      </c>
      <c r="L47" s="410">
        <f t="shared" si="7"/>
        <v>0</v>
      </c>
      <c r="M47" s="410">
        <f t="shared" si="7"/>
        <v>300000</v>
      </c>
      <c r="N47" s="410">
        <f t="shared" si="7"/>
        <v>0</v>
      </c>
      <c r="O47" s="410">
        <f t="shared" si="7"/>
        <v>300000</v>
      </c>
      <c r="P47" s="410">
        <f t="shared" si="7"/>
        <v>0</v>
      </c>
    </row>
    <row r="48" spans="1:16" ht="30" x14ac:dyDescent="0.25">
      <c r="A48" s="344"/>
      <c r="B48" s="474" t="s">
        <v>719</v>
      </c>
      <c r="C48" s="468" t="s">
        <v>819</v>
      </c>
      <c r="D48" s="471">
        <v>2023</v>
      </c>
      <c r="E48" s="471">
        <v>2023</v>
      </c>
      <c r="F48" s="483">
        <v>4917000</v>
      </c>
      <c r="G48" s="480"/>
      <c r="H48" s="354" t="s">
        <v>701</v>
      </c>
      <c r="I48" s="345"/>
      <c r="J48" s="345"/>
      <c r="K48" s="345"/>
      <c r="L48" s="345"/>
      <c r="M48" s="345"/>
      <c r="N48" s="345"/>
      <c r="O48" s="345"/>
      <c r="P48" s="413"/>
    </row>
    <row r="49" spans="1:16" x14ac:dyDescent="0.25">
      <c r="A49" s="344"/>
      <c r="B49" s="475"/>
      <c r="C49" s="469"/>
      <c r="D49" s="472"/>
      <c r="E49" s="472"/>
      <c r="F49" s="484"/>
      <c r="G49" s="481"/>
      <c r="H49" s="354" t="s">
        <v>702</v>
      </c>
      <c r="I49" s="345">
        <v>4167000</v>
      </c>
      <c r="J49" s="345">
        <v>4167000</v>
      </c>
      <c r="K49" s="345">
        <v>4167000</v>
      </c>
      <c r="L49" s="345"/>
      <c r="M49" s="345">
        <v>4167000</v>
      </c>
      <c r="N49" s="345"/>
      <c r="O49" s="345">
        <v>4167000</v>
      </c>
      <c r="P49" s="413"/>
    </row>
    <row r="50" spans="1:16" x14ac:dyDescent="0.25">
      <c r="A50" s="344"/>
      <c r="B50" s="475"/>
      <c r="C50" s="469"/>
      <c r="D50" s="472"/>
      <c r="E50" s="472"/>
      <c r="F50" s="484"/>
      <c r="G50" s="481"/>
      <c r="H50" s="354" t="s">
        <v>49</v>
      </c>
      <c r="I50" s="345"/>
      <c r="J50" s="345"/>
      <c r="K50" s="345"/>
      <c r="L50" s="345"/>
      <c r="M50" s="345"/>
      <c r="N50" s="345"/>
      <c r="O50" s="345"/>
      <c r="P50" s="413"/>
    </row>
    <row r="51" spans="1:16" x14ac:dyDescent="0.25">
      <c r="A51" s="344"/>
      <c r="B51" s="475"/>
      <c r="C51" s="469"/>
      <c r="D51" s="472"/>
      <c r="E51" s="472"/>
      <c r="F51" s="484"/>
      <c r="G51" s="481"/>
      <c r="H51" s="354" t="s">
        <v>703</v>
      </c>
      <c r="I51" s="345">
        <v>750000</v>
      </c>
      <c r="J51" s="345">
        <v>750000</v>
      </c>
      <c r="K51" s="345">
        <v>750000</v>
      </c>
      <c r="L51" s="345"/>
      <c r="M51" s="345">
        <v>750000</v>
      </c>
      <c r="N51" s="345"/>
      <c r="O51" s="345">
        <v>750000</v>
      </c>
      <c r="P51" s="413"/>
    </row>
    <row r="52" spans="1:16" x14ac:dyDescent="0.25">
      <c r="A52" s="344"/>
      <c r="B52" s="476"/>
      <c r="C52" s="470"/>
      <c r="D52" s="473"/>
      <c r="E52" s="473"/>
      <c r="F52" s="485"/>
      <c r="G52" s="482"/>
      <c r="H52" s="355" t="s">
        <v>704</v>
      </c>
      <c r="I52" s="410">
        <f>++I49+I50+I51+I48</f>
        <v>4917000</v>
      </c>
      <c r="J52" s="410">
        <f t="shared" ref="J52:P52" si="8">++J49+J50+J51+J48</f>
        <v>4917000</v>
      </c>
      <c r="K52" s="410">
        <f t="shared" si="8"/>
        <v>4917000</v>
      </c>
      <c r="L52" s="410">
        <f t="shared" si="8"/>
        <v>0</v>
      </c>
      <c r="M52" s="410">
        <f t="shared" si="8"/>
        <v>4917000</v>
      </c>
      <c r="N52" s="410">
        <f t="shared" si="8"/>
        <v>0</v>
      </c>
      <c r="O52" s="410">
        <f t="shared" si="8"/>
        <v>4917000</v>
      </c>
      <c r="P52" s="410">
        <f t="shared" si="8"/>
        <v>0</v>
      </c>
    </row>
    <row r="53" spans="1:16" x14ac:dyDescent="0.25">
      <c r="A53" s="344"/>
      <c r="B53" s="474" t="s">
        <v>720</v>
      </c>
      <c r="C53" s="468"/>
      <c r="D53" s="471"/>
      <c r="E53" s="471"/>
      <c r="F53" s="483"/>
      <c r="G53" s="480"/>
      <c r="H53" s="354" t="s">
        <v>701</v>
      </c>
      <c r="I53" s="345"/>
      <c r="J53" s="345"/>
      <c r="K53" s="345"/>
      <c r="L53" s="345"/>
      <c r="M53" s="345"/>
      <c r="N53" s="345"/>
      <c r="O53" s="345"/>
      <c r="P53" s="413"/>
    </row>
    <row r="54" spans="1:16" x14ac:dyDescent="0.25">
      <c r="A54" s="344"/>
      <c r="B54" s="475"/>
      <c r="C54" s="469"/>
      <c r="D54" s="472"/>
      <c r="E54" s="472"/>
      <c r="F54" s="484"/>
      <c r="G54" s="481"/>
      <c r="H54" s="354" t="s">
        <v>702</v>
      </c>
      <c r="I54" s="345"/>
      <c r="J54" s="345"/>
      <c r="K54" s="345"/>
      <c r="L54" s="345"/>
      <c r="M54" s="345"/>
      <c r="N54" s="345"/>
      <c r="O54" s="345"/>
      <c r="P54" s="413"/>
    </row>
    <row r="55" spans="1:16" x14ac:dyDescent="0.25">
      <c r="A55" s="344"/>
      <c r="B55" s="475"/>
      <c r="C55" s="469"/>
      <c r="D55" s="472"/>
      <c r="E55" s="472"/>
      <c r="F55" s="484"/>
      <c r="G55" s="481"/>
      <c r="H55" s="354" t="s">
        <v>49</v>
      </c>
      <c r="I55" s="345"/>
      <c r="J55" s="345"/>
      <c r="K55" s="345"/>
      <c r="L55" s="345"/>
      <c r="M55" s="345"/>
      <c r="N55" s="345"/>
      <c r="O55" s="345"/>
      <c r="P55" s="413"/>
    </row>
    <row r="56" spans="1:16" x14ac:dyDescent="0.25">
      <c r="A56" s="344"/>
      <c r="B56" s="475"/>
      <c r="C56" s="469"/>
      <c r="D56" s="472"/>
      <c r="E56" s="472"/>
      <c r="F56" s="484"/>
      <c r="G56" s="481"/>
      <c r="H56" s="354" t="s">
        <v>703</v>
      </c>
      <c r="I56" s="345"/>
      <c r="J56" s="345"/>
      <c r="K56" s="345"/>
      <c r="L56" s="345"/>
      <c r="M56" s="345"/>
      <c r="N56" s="345"/>
      <c r="O56" s="345"/>
      <c r="P56" s="413"/>
    </row>
    <row r="57" spans="1:16" x14ac:dyDescent="0.25">
      <c r="A57" s="344"/>
      <c r="B57" s="476"/>
      <c r="C57" s="470"/>
      <c r="D57" s="473"/>
      <c r="E57" s="473"/>
      <c r="F57" s="485"/>
      <c r="G57" s="482"/>
      <c r="H57" s="355" t="s">
        <v>704</v>
      </c>
      <c r="I57" s="410">
        <v>0</v>
      </c>
      <c r="J57" s="410">
        <v>0</v>
      </c>
      <c r="K57" s="410">
        <v>0</v>
      </c>
      <c r="L57" s="410">
        <v>0</v>
      </c>
      <c r="M57" s="410">
        <v>0</v>
      </c>
      <c r="N57" s="410">
        <v>0</v>
      </c>
      <c r="O57" s="410">
        <v>0</v>
      </c>
      <c r="P57" s="414">
        <v>0</v>
      </c>
    </row>
    <row r="58" spans="1:16" x14ac:dyDescent="0.25">
      <c r="A58" s="344"/>
      <c r="B58" s="474" t="s">
        <v>721</v>
      </c>
      <c r="C58" s="468"/>
      <c r="D58" s="471"/>
      <c r="E58" s="471"/>
      <c r="F58" s="483"/>
      <c r="G58" s="480"/>
      <c r="H58" s="354" t="s">
        <v>701</v>
      </c>
      <c r="I58" s="345"/>
      <c r="J58" s="345"/>
      <c r="K58" s="345"/>
      <c r="L58" s="345"/>
      <c r="M58" s="345"/>
      <c r="N58" s="345"/>
      <c r="O58" s="345"/>
      <c r="P58" s="413"/>
    </row>
    <row r="59" spans="1:16" x14ac:dyDescent="0.25">
      <c r="A59" s="344"/>
      <c r="B59" s="475"/>
      <c r="C59" s="469"/>
      <c r="D59" s="472"/>
      <c r="E59" s="472"/>
      <c r="F59" s="484"/>
      <c r="G59" s="481"/>
      <c r="H59" s="354" t="s">
        <v>702</v>
      </c>
      <c r="I59" s="345"/>
      <c r="J59" s="345"/>
      <c r="K59" s="345"/>
      <c r="L59" s="345"/>
      <c r="M59" s="345"/>
      <c r="N59" s="345"/>
      <c r="O59" s="345"/>
      <c r="P59" s="413"/>
    </row>
    <row r="60" spans="1:16" x14ac:dyDescent="0.25">
      <c r="A60" s="344"/>
      <c r="B60" s="475"/>
      <c r="C60" s="469"/>
      <c r="D60" s="472"/>
      <c r="E60" s="472"/>
      <c r="F60" s="484"/>
      <c r="G60" s="481"/>
      <c r="H60" s="354" t="s">
        <v>49</v>
      </c>
      <c r="I60" s="345"/>
      <c r="J60" s="345"/>
      <c r="K60" s="345"/>
      <c r="L60" s="345"/>
      <c r="M60" s="345"/>
      <c r="N60" s="345"/>
      <c r="O60" s="345"/>
      <c r="P60" s="413"/>
    </row>
    <row r="61" spans="1:16" x14ac:dyDescent="0.25">
      <c r="A61" s="344"/>
      <c r="B61" s="475"/>
      <c r="C61" s="469"/>
      <c r="D61" s="472"/>
      <c r="E61" s="472"/>
      <c r="F61" s="484"/>
      <c r="G61" s="481"/>
      <c r="H61" s="354" t="s">
        <v>703</v>
      </c>
      <c r="I61" s="345"/>
      <c r="J61" s="345"/>
      <c r="K61" s="345"/>
      <c r="L61" s="345"/>
      <c r="M61" s="345"/>
      <c r="N61" s="345"/>
      <c r="O61" s="345"/>
      <c r="P61" s="413"/>
    </row>
    <row r="62" spans="1:16" x14ac:dyDescent="0.25">
      <c r="A62" s="344"/>
      <c r="B62" s="476"/>
      <c r="C62" s="470"/>
      <c r="D62" s="473"/>
      <c r="E62" s="473"/>
      <c r="F62" s="485"/>
      <c r="G62" s="482"/>
      <c r="H62" s="355" t="s">
        <v>704</v>
      </c>
      <c r="I62" s="410">
        <v>0</v>
      </c>
      <c r="J62" s="410">
        <v>0</v>
      </c>
      <c r="K62" s="410">
        <v>0</v>
      </c>
      <c r="L62" s="410">
        <v>0</v>
      </c>
      <c r="M62" s="410">
        <v>0</v>
      </c>
      <c r="N62" s="410">
        <v>0</v>
      </c>
      <c r="O62" s="410">
        <v>0</v>
      </c>
      <c r="P62" s="414">
        <v>0</v>
      </c>
    </row>
    <row r="63" spans="1:16" x14ac:dyDescent="0.25">
      <c r="A63" s="344"/>
      <c r="B63" s="474" t="s">
        <v>722</v>
      </c>
      <c r="C63" s="468"/>
      <c r="D63" s="471"/>
      <c r="E63" s="471"/>
      <c r="F63" s="483"/>
      <c r="G63" s="480"/>
      <c r="H63" s="354" t="s">
        <v>701</v>
      </c>
      <c r="I63" s="345"/>
      <c r="J63" s="345"/>
      <c r="K63" s="345"/>
      <c r="L63" s="345"/>
      <c r="M63" s="345"/>
      <c r="N63" s="345"/>
      <c r="O63" s="345"/>
      <c r="P63" s="413"/>
    </row>
    <row r="64" spans="1:16" x14ac:dyDescent="0.25">
      <c r="A64" s="344"/>
      <c r="B64" s="475"/>
      <c r="C64" s="469"/>
      <c r="D64" s="472"/>
      <c r="E64" s="472"/>
      <c r="F64" s="484"/>
      <c r="G64" s="481"/>
      <c r="H64" s="354" t="s">
        <v>702</v>
      </c>
      <c r="I64" s="345"/>
      <c r="J64" s="345"/>
      <c r="K64" s="345"/>
      <c r="L64" s="345"/>
      <c r="M64" s="345"/>
      <c r="N64" s="345"/>
      <c r="O64" s="345"/>
      <c r="P64" s="413"/>
    </row>
    <row r="65" spans="1:16" x14ac:dyDescent="0.25">
      <c r="A65" s="344"/>
      <c r="B65" s="475"/>
      <c r="C65" s="469"/>
      <c r="D65" s="472"/>
      <c r="E65" s="472"/>
      <c r="F65" s="484"/>
      <c r="G65" s="481"/>
      <c r="H65" s="354" t="s">
        <v>49</v>
      </c>
      <c r="I65" s="345"/>
      <c r="J65" s="345"/>
      <c r="K65" s="345"/>
      <c r="L65" s="345"/>
      <c r="M65" s="345"/>
      <c r="N65" s="345"/>
      <c r="O65" s="345"/>
      <c r="P65" s="413"/>
    </row>
    <row r="66" spans="1:16" x14ac:dyDescent="0.25">
      <c r="A66" s="344"/>
      <c r="B66" s="475"/>
      <c r="C66" s="469"/>
      <c r="D66" s="472"/>
      <c r="E66" s="472"/>
      <c r="F66" s="484"/>
      <c r="G66" s="481"/>
      <c r="H66" s="354" t="s">
        <v>703</v>
      </c>
      <c r="I66" s="345"/>
      <c r="J66" s="345"/>
      <c r="K66" s="345"/>
      <c r="L66" s="345"/>
      <c r="M66" s="345"/>
      <c r="N66" s="345"/>
      <c r="O66" s="345"/>
      <c r="P66" s="413"/>
    </row>
    <row r="67" spans="1:16" x14ac:dyDescent="0.25">
      <c r="A67" s="344"/>
      <c r="B67" s="476"/>
      <c r="C67" s="470"/>
      <c r="D67" s="473"/>
      <c r="E67" s="473"/>
      <c r="F67" s="485"/>
      <c r="G67" s="488"/>
      <c r="H67" s="355" t="s">
        <v>704</v>
      </c>
      <c r="I67" s="410">
        <v>0</v>
      </c>
      <c r="J67" s="410">
        <v>0</v>
      </c>
      <c r="K67" s="410">
        <v>0</v>
      </c>
      <c r="L67" s="410">
        <f>+L63+L64+L65+L66</f>
        <v>0</v>
      </c>
      <c r="M67" s="410">
        <v>0</v>
      </c>
      <c r="N67" s="410">
        <f>+N63+N64+N65+N66</f>
        <v>0</v>
      </c>
      <c r="O67" s="410">
        <v>0</v>
      </c>
      <c r="P67" s="410">
        <f>+P63+P64+P65+P66</f>
        <v>0</v>
      </c>
    </row>
    <row r="68" spans="1:16" x14ac:dyDescent="0.25">
      <c r="A68" s="344"/>
      <c r="B68" s="474" t="s">
        <v>723</v>
      </c>
      <c r="C68" s="468"/>
      <c r="D68" s="471"/>
      <c r="E68" s="471"/>
      <c r="F68" s="483"/>
      <c r="G68" s="489"/>
      <c r="H68" s="354" t="s">
        <v>701</v>
      </c>
      <c r="I68" s="345"/>
      <c r="J68" s="345"/>
      <c r="K68" s="345"/>
      <c r="L68" s="345"/>
      <c r="M68" s="345"/>
      <c r="N68" s="345"/>
      <c r="O68" s="345"/>
      <c r="P68" s="413"/>
    </row>
    <row r="69" spans="1:16" x14ac:dyDescent="0.25">
      <c r="A69" s="344"/>
      <c r="B69" s="475"/>
      <c r="C69" s="469"/>
      <c r="D69" s="472"/>
      <c r="E69" s="472"/>
      <c r="F69" s="484"/>
      <c r="G69" s="481"/>
      <c r="H69" s="354" t="s">
        <v>702</v>
      </c>
      <c r="I69" s="345"/>
      <c r="J69" s="345"/>
      <c r="K69" s="345"/>
      <c r="L69" s="345"/>
      <c r="M69" s="345"/>
      <c r="N69" s="345"/>
      <c r="O69" s="345"/>
      <c r="P69" s="413"/>
    </row>
    <row r="70" spans="1:16" x14ac:dyDescent="0.25">
      <c r="A70" s="344"/>
      <c r="B70" s="475"/>
      <c r="C70" s="469"/>
      <c r="D70" s="472"/>
      <c r="E70" s="472"/>
      <c r="F70" s="484"/>
      <c r="G70" s="481"/>
      <c r="H70" s="354" t="s">
        <v>49</v>
      </c>
      <c r="I70" s="345"/>
      <c r="J70" s="345"/>
      <c r="K70" s="345"/>
      <c r="L70" s="345"/>
      <c r="M70" s="345"/>
      <c r="N70" s="345"/>
      <c r="O70" s="345"/>
      <c r="P70" s="413"/>
    </row>
    <row r="71" spans="1:16" x14ac:dyDescent="0.25">
      <c r="A71" s="344"/>
      <c r="B71" s="475"/>
      <c r="C71" s="469"/>
      <c r="D71" s="472"/>
      <c r="E71" s="472"/>
      <c r="F71" s="484"/>
      <c r="G71" s="481"/>
      <c r="H71" s="354" t="s">
        <v>703</v>
      </c>
      <c r="I71" s="345"/>
      <c r="J71" s="345"/>
      <c r="K71" s="345"/>
      <c r="L71" s="345"/>
      <c r="M71" s="345"/>
      <c r="N71" s="345"/>
      <c r="O71" s="345"/>
      <c r="P71" s="413"/>
    </row>
    <row r="72" spans="1:16" x14ac:dyDescent="0.25">
      <c r="A72" s="344"/>
      <c r="B72" s="476"/>
      <c r="C72" s="470"/>
      <c r="D72" s="473"/>
      <c r="E72" s="473"/>
      <c r="F72" s="485"/>
      <c r="G72" s="482"/>
      <c r="H72" s="355" t="s">
        <v>704</v>
      </c>
      <c r="I72" s="410">
        <v>0</v>
      </c>
      <c r="J72" s="410">
        <v>0</v>
      </c>
      <c r="K72" s="410">
        <v>0</v>
      </c>
      <c r="L72" s="410">
        <v>0</v>
      </c>
      <c r="M72" s="410">
        <v>0</v>
      </c>
      <c r="N72" s="410">
        <v>0</v>
      </c>
      <c r="O72" s="410">
        <v>0</v>
      </c>
      <c r="P72" s="414">
        <v>0</v>
      </c>
    </row>
    <row r="73" spans="1:16" x14ac:dyDescent="0.25">
      <c r="A73" s="344"/>
      <c r="B73" s="474" t="s">
        <v>724</v>
      </c>
      <c r="C73" s="468"/>
      <c r="D73" s="471"/>
      <c r="E73" s="471"/>
      <c r="F73" s="483"/>
      <c r="G73" s="480"/>
      <c r="H73" s="354" t="s">
        <v>701</v>
      </c>
      <c r="I73" s="345"/>
      <c r="J73" s="345"/>
      <c r="K73" s="345"/>
      <c r="L73" s="345"/>
      <c r="M73" s="345"/>
      <c r="N73" s="345"/>
      <c r="O73" s="345"/>
      <c r="P73" s="413"/>
    </row>
    <row r="74" spans="1:16" x14ac:dyDescent="0.25">
      <c r="A74" s="344"/>
      <c r="B74" s="475"/>
      <c r="C74" s="469"/>
      <c r="D74" s="472"/>
      <c r="E74" s="472"/>
      <c r="F74" s="484"/>
      <c r="G74" s="481"/>
      <c r="H74" s="354" t="s">
        <v>702</v>
      </c>
      <c r="I74" s="345"/>
      <c r="J74" s="345"/>
      <c r="K74" s="345"/>
      <c r="L74" s="345"/>
      <c r="M74" s="345"/>
      <c r="N74" s="345"/>
      <c r="O74" s="345"/>
      <c r="P74" s="413"/>
    </row>
    <row r="75" spans="1:16" x14ac:dyDescent="0.25">
      <c r="A75" s="344"/>
      <c r="B75" s="475"/>
      <c r="C75" s="469"/>
      <c r="D75" s="472"/>
      <c r="E75" s="472"/>
      <c r="F75" s="484"/>
      <c r="G75" s="481"/>
      <c r="H75" s="354" t="s">
        <v>49</v>
      </c>
      <c r="I75" s="345"/>
      <c r="J75" s="345"/>
      <c r="K75" s="345"/>
      <c r="L75" s="345"/>
      <c r="M75" s="345"/>
      <c r="N75" s="345"/>
      <c r="O75" s="345"/>
      <c r="P75" s="413"/>
    </row>
    <row r="76" spans="1:16" x14ac:dyDescent="0.25">
      <c r="A76" s="344"/>
      <c r="B76" s="475"/>
      <c r="C76" s="469"/>
      <c r="D76" s="472"/>
      <c r="E76" s="472"/>
      <c r="F76" s="484"/>
      <c r="G76" s="481"/>
      <c r="H76" s="354" t="s">
        <v>703</v>
      </c>
      <c r="I76" s="345"/>
      <c r="J76" s="345"/>
      <c r="K76" s="345"/>
      <c r="L76" s="345"/>
      <c r="M76" s="345"/>
      <c r="N76" s="345"/>
      <c r="O76" s="345"/>
      <c r="P76" s="413"/>
    </row>
    <row r="77" spans="1:16" x14ac:dyDescent="0.25">
      <c r="A77" s="344"/>
      <c r="B77" s="490"/>
      <c r="C77" s="470"/>
      <c r="D77" s="491"/>
      <c r="E77" s="491"/>
      <c r="F77" s="492"/>
      <c r="G77" s="488"/>
      <c r="H77" s="355" t="s">
        <v>704</v>
      </c>
      <c r="I77" s="410">
        <v>0</v>
      </c>
      <c r="J77" s="410">
        <v>0</v>
      </c>
      <c r="K77" s="410">
        <v>0</v>
      </c>
      <c r="L77" s="410">
        <v>0</v>
      </c>
      <c r="M77" s="410">
        <v>0</v>
      </c>
      <c r="N77" s="410">
        <v>0</v>
      </c>
      <c r="O77" s="410">
        <v>0</v>
      </c>
      <c r="P77" s="414">
        <v>0</v>
      </c>
    </row>
    <row r="78" spans="1:16" x14ac:dyDescent="0.25">
      <c r="A78" s="344"/>
      <c r="B78" s="493" t="s">
        <v>725</v>
      </c>
      <c r="C78" s="468"/>
      <c r="D78" s="486"/>
      <c r="E78" s="486"/>
      <c r="F78" s="487"/>
      <c r="G78" s="489"/>
      <c r="H78" s="354" t="s">
        <v>701</v>
      </c>
      <c r="I78" s="345"/>
      <c r="J78" s="345"/>
      <c r="K78" s="345"/>
      <c r="L78" s="345"/>
      <c r="M78" s="345"/>
      <c r="N78" s="345"/>
      <c r="O78" s="345"/>
      <c r="P78" s="413"/>
    </row>
    <row r="79" spans="1:16" x14ac:dyDescent="0.25">
      <c r="A79" s="344"/>
      <c r="B79" s="475"/>
      <c r="C79" s="469"/>
      <c r="D79" s="472"/>
      <c r="E79" s="472"/>
      <c r="F79" s="484"/>
      <c r="G79" s="481"/>
      <c r="H79" s="354" t="s">
        <v>702</v>
      </c>
      <c r="I79" s="345"/>
      <c r="J79" s="345"/>
      <c r="K79" s="345"/>
      <c r="L79" s="345"/>
      <c r="M79" s="345"/>
      <c r="N79" s="345"/>
      <c r="O79" s="345"/>
      <c r="P79" s="413"/>
    </row>
    <row r="80" spans="1:16" x14ac:dyDescent="0.25">
      <c r="A80" s="344"/>
      <c r="B80" s="475"/>
      <c r="C80" s="469"/>
      <c r="D80" s="472"/>
      <c r="E80" s="472"/>
      <c r="F80" s="484"/>
      <c r="G80" s="481"/>
      <c r="H80" s="354" t="s">
        <v>49</v>
      </c>
      <c r="I80" s="345"/>
      <c r="J80" s="345"/>
      <c r="K80" s="345"/>
      <c r="L80" s="345"/>
      <c r="M80" s="345"/>
      <c r="N80" s="345"/>
      <c r="O80" s="345"/>
      <c r="P80" s="413"/>
    </row>
    <row r="81" spans="1:16" x14ac:dyDescent="0.25">
      <c r="A81" s="344"/>
      <c r="B81" s="475"/>
      <c r="C81" s="469"/>
      <c r="D81" s="472"/>
      <c r="E81" s="472"/>
      <c r="F81" s="484"/>
      <c r="G81" s="481"/>
      <c r="H81" s="354" t="s">
        <v>703</v>
      </c>
      <c r="I81" s="345"/>
      <c r="J81" s="345"/>
      <c r="K81" s="345"/>
      <c r="L81" s="345"/>
      <c r="M81" s="345"/>
      <c r="N81" s="345"/>
      <c r="O81" s="345"/>
      <c r="P81" s="413"/>
    </row>
    <row r="82" spans="1:16" x14ac:dyDescent="0.25">
      <c r="A82" s="344"/>
      <c r="B82" s="476"/>
      <c r="C82" s="470"/>
      <c r="D82" s="473"/>
      <c r="E82" s="473"/>
      <c r="F82" s="485"/>
      <c r="G82" s="482"/>
      <c r="H82" s="355" t="s">
        <v>704</v>
      </c>
      <c r="I82" s="410">
        <v>0</v>
      </c>
      <c r="J82" s="410">
        <v>0</v>
      </c>
      <c r="K82" s="410">
        <v>0</v>
      </c>
      <c r="L82" s="410">
        <v>0</v>
      </c>
      <c r="M82" s="410">
        <v>0</v>
      </c>
      <c r="N82" s="410">
        <v>0</v>
      </c>
      <c r="O82" s="410">
        <v>0</v>
      </c>
      <c r="P82" s="414">
        <v>0</v>
      </c>
    </row>
    <row r="83" spans="1:16" x14ac:dyDescent="0.25">
      <c r="A83" s="344"/>
      <c r="B83" s="474" t="s">
        <v>726</v>
      </c>
      <c r="C83" s="477"/>
      <c r="D83" s="471"/>
      <c r="E83" s="471"/>
      <c r="F83" s="483"/>
      <c r="G83" s="480"/>
      <c r="H83" s="354" t="s">
        <v>701</v>
      </c>
      <c r="I83" s="345"/>
      <c r="J83" s="345"/>
      <c r="K83" s="345"/>
      <c r="L83" s="345"/>
      <c r="M83" s="345"/>
      <c r="N83" s="345"/>
      <c r="O83" s="345"/>
      <c r="P83" s="413"/>
    </row>
    <row r="84" spans="1:16" x14ac:dyDescent="0.25">
      <c r="A84" s="344"/>
      <c r="B84" s="475"/>
      <c r="C84" s="478"/>
      <c r="D84" s="472"/>
      <c r="E84" s="472"/>
      <c r="F84" s="484"/>
      <c r="G84" s="481"/>
      <c r="H84" s="354" t="s">
        <v>702</v>
      </c>
      <c r="I84" s="345"/>
      <c r="J84" s="345"/>
      <c r="K84" s="345"/>
      <c r="L84" s="345"/>
      <c r="M84" s="345"/>
      <c r="N84" s="345"/>
      <c r="O84" s="345"/>
      <c r="P84" s="413"/>
    </row>
    <row r="85" spans="1:16" x14ac:dyDescent="0.25">
      <c r="A85" s="344"/>
      <c r="B85" s="475"/>
      <c r="C85" s="478"/>
      <c r="D85" s="472"/>
      <c r="E85" s="472"/>
      <c r="F85" s="484"/>
      <c r="G85" s="481"/>
      <c r="H85" s="354" t="s">
        <v>49</v>
      </c>
      <c r="I85" s="345"/>
      <c r="J85" s="345"/>
      <c r="K85" s="345"/>
      <c r="L85" s="345"/>
      <c r="M85" s="345"/>
      <c r="N85" s="345"/>
      <c r="O85" s="345"/>
      <c r="P85" s="413"/>
    </row>
    <row r="86" spans="1:16" x14ac:dyDescent="0.25">
      <c r="A86" s="344"/>
      <c r="B86" s="475"/>
      <c r="C86" s="478"/>
      <c r="D86" s="472"/>
      <c r="E86" s="472"/>
      <c r="F86" s="484"/>
      <c r="G86" s="481"/>
      <c r="H86" s="354" t="s">
        <v>703</v>
      </c>
      <c r="I86" s="345"/>
      <c r="J86" s="345"/>
      <c r="K86" s="345"/>
      <c r="L86" s="345"/>
      <c r="M86" s="345"/>
      <c r="N86" s="345"/>
      <c r="O86" s="345"/>
      <c r="P86" s="413"/>
    </row>
    <row r="87" spans="1:16" x14ac:dyDescent="0.25">
      <c r="A87" s="344"/>
      <c r="B87" s="476"/>
      <c r="C87" s="479"/>
      <c r="D87" s="473"/>
      <c r="E87" s="473"/>
      <c r="F87" s="485"/>
      <c r="G87" s="482"/>
      <c r="H87" s="355" t="s">
        <v>704</v>
      </c>
      <c r="I87" s="410">
        <v>0</v>
      </c>
      <c r="J87" s="410">
        <v>0</v>
      </c>
      <c r="K87" s="410">
        <v>0</v>
      </c>
      <c r="L87" s="410">
        <v>0</v>
      </c>
      <c r="M87" s="410">
        <v>0</v>
      </c>
      <c r="N87" s="410">
        <v>0</v>
      </c>
      <c r="O87" s="410">
        <v>0</v>
      </c>
      <c r="P87" s="414">
        <v>0</v>
      </c>
    </row>
    <row r="88" spans="1:16" x14ac:dyDescent="0.25">
      <c r="A88" s="344"/>
      <c r="B88" s="474" t="s">
        <v>727</v>
      </c>
      <c r="C88" s="468"/>
      <c r="D88" s="471"/>
      <c r="E88" s="471"/>
      <c r="F88" s="483"/>
      <c r="G88" s="480"/>
      <c r="H88" s="354" t="s">
        <v>701</v>
      </c>
      <c r="I88" s="345"/>
      <c r="J88" s="345"/>
      <c r="K88" s="345"/>
      <c r="L88" s="345"/>
      <c r="M88" s="345"/>
      <c r="N88" s="345"/>
      <c r="O88" s="345"/>
      <c r="P88" s="413"/>
    </row>
    <row r="89" spans="1:16" x14ac:dyDescent="0.25">
      <c r="A89" s="344"/>
      <c r="B89" s="475"/>
      <c r="C89" s="469"/>
      <c r="D89" s="472"/>
      <c r="E89" s="472"/>
      <c r="F89" s="484"/>
      <c r="G89" s="481"/>
      <c r="H89" s="354" t="s">
        <v>702</v>
      </c>
      <c r="I89" s="345"/>
      <c r="J89" s="345"/>
      <c r="K89" s="345"/>
      <c r="L89" s="345"/>
      <c r="M89" s="345"/>
      <c r="N89" s="345"/>
      <c r="O89" s="345"/>
      <c r="P89" s="413"/>
    </row>
    <row r="90" spans="1:16" x14ac:dyDescent="0.25">
      <c r="A90" s="344"/>
      <c r="B90" s="475"/>
      <c r="C90" s="469"/>
      <c r="D90" s="472"/>
      <c r="E90" s="472"/>
      <c r="F90" s="484"/>
      <c r="G90" s="481"/>
      <c r="H90" s="354" t="s">
        <v>49</v>
      </c>
      <c r="I90" s="345"/>
      <c r="J90" s="345"/>
      <c r="K90" s="345"/>
      <c r="L90" s="345"/>
      <c r="M90" s="345"/>
      <c r="N90" s="345"/>
      <c r="O90" s="345"/>
      <c r="P90" s="413"/>
    </row>
    <row r="91" spans="1:16" x14ac:dyDescent="0.25">
      <c r="A91" s="344"/>
      <c r="B91" s="475"/>
      <c r="C91" s="469"/>
      <c r="D91" s="472"/>
      <c r="E91" s="472"/>
      <c r="F91" s="484"/>
      <c r="G91" s="481"/>
      <c r="H91" s="354" t="s">
        <v>703</v>
      </c>
      <c r="I91" s="345"/>
      <c r="J91" s="345"/>
      <c r="K91" s="345"/>
      <c r="L91" s="345"/>
      <c r="M91" s="345"/>
      <c r="N91" s="345"/>
      <c r="O91" s="345"/>
      <c r="P91" s="413"/>
    </row>
    <row r="92" spans="1:16" x14ac:dyDescent="0.25">
      <c r="A92" s="344"/>
      <c r="B92" s="476"/>
      <c r="C92" s="470"/>
      <c r="D92" s="473"/>
      <c r="E92" s="473"/>
      <c r="F92" s="485"/>
      <c r="G92" s="482"/>
      <c r="H92" s="355" t="s">
        <v>704</v>
      </c>
      <c r="I92" s="410">
        <v>0</v>
      </c>
      <c r="J92" s="410">
        <v>0</v>
      </c>
      <c r="K92" s="410">
        <v>0</v>
      </c>
      <c r="L92" s="410">
        <v>0</v>
      </c>
      <c r="M92" s="410">
        <v>0</v>
      </c>
      <c r="N92" s="410">
        <v>0</v>
      </c>
      <c r="O92" s="410">
        <v>0</v>
      </c>
      <c r="P92" s="414">
        <v>0</v>
      </c>
    </row>
    <row r="93" spans="1:16" x14ac:dyDescent="0.25">
      <c r="A93" s="344"/>
      <c r="B93" s="474" t="s">
        <v>728</v>
      </c>
      <c r="C93" s="477"/>
      <c r="D93" s="471"/>
      <c r="E93" s="471"/>
      <c r="F93" s="483"/>
      <c r="G93" s="480"/>
      <c r="H93" s="354" t="s">
        <v>701</v>
      </c>
      <c r="I93" s="345"/>
      <c r="J93" s="345"/>
      <c r="K93" s="345"/>
      <c r="L93" s="345"/>
      <c r="M93" s="345"/>
      <c r="N93" s="345"/>
      <c r="O93" s="345"/>
      <c r="P93" s="413"/>
    </row>
    <row r="94" spans="1:16" x14ac:dyDescent="0.25">
      <c r="A94" s="344"/>
      <c r="B94" s="475"/>
      <c r="C94" s="478"/>
      <c r="D94" s="472"/>
      <c r="E94" s="472"/>
      <c r="F94" s="484"/>
      <c r="G94" s="481"/>
      <c r="H94" s="354" t="s">
        <v>702</v>
      </c>
      <c r="I94" s="345"/>
      <c r="J94" s="345"/>
      <c r="K94" s="345"/>
      <c r="L94" s="345"/>
      <c r="M94" s="345"/>
      <c r="N94" s="345"/>
      <c r="O94" s="345"/>
      <c r="P94" s="413"/>
    </row>
    <row r="95" spans="1:16" x14ac:dyDescent="0.25">
      <c r="A95" s="344"/>
      <c r="B95" s="475"/>
      <c r="C95" s="478"/>
      <c r="D95" s="472"/>
      <c r="E95" s="472"/>
      <c r="F95" s="484"/>
      <c r="G95" s="481"/>
      <c r="H95" s="354" t="s">
        <v>49</v>
      </c>
      <c r="I95" s="345"/>
      <c r="J95" s="345"/>
      <c r="K95" s="345"/>
      <c r="L95" s="345"/>
      <c r="M95" s="345"/>
      <c r="N95" s="345"/>
      <c r="O95" s="345"/>
      <c r="P95" s="413"/>
    </row>
    <row r="96" spans="1:16" x14ac:dyDescent="0.25">
      <c r="A96" s="344"/>
      <c r="B96" s="475"/>
      <c r="C96" s="478"/>
      <c r="D96" s="472"/>
      <c r="E96" s="472"/>
      <c r="F96" s="484"/>
      <c r="G96" s="481"/>
      <c r="H96" s="354" t="s">
        <v>703</v>
      </c>
      <c r="I96" s="345"/>
      <c r="J96" s="345"/>
      <c r="K96" s="345"/>
      <c r="L96" s="345"/>
      <c r="M96" s="345"/>
      <c r="N96" s="345"/>
      <c r="O96" s="345"/>
      <c r="P96" s="413"/>
    </row>
    <row r="97" spans="1:16" x14ac:dyDescent="0.25">
      <c r="A97" s="344"/>
      <c r="B97" s="490"/>
      <c r="C97" s="479"/>
      <c r="D97" s="491"/>
      <c r="E97" s="491"/>
      <c r="F97" s="492"/>
      <c r="G97" s="488"/>
      <c r="H97" s="355" t="s">
        <v>704</v>
      </c>
      <c r="I97" s="410">
        <v>0</v>
      </c>
      <c r="J97" s="410">
        <v>0</v>
      </c>
      <c r="K97" s="410">
        <v>0</v>
      </c>
      <c r="L97" s="410">
        <v>0</v>
      </c>
      <c r="M97" s="410">
        <v>0</v>
      </c>
      <c r="N97" s="410">
        <v>0</v>
      </c>
      <c r="O97" s="410">
        <v>0</v>
      </c>
      <c r="P97" s="414">
        <v>0</v>
      </c>
    </row>
    <row r="98" spans="1:16" ht="16.5" thickBot="1" x14ac:dyDescent="0.3">
      <c r="B98" s="407"/>
      <c r="C98" s="417"/>
      <c r="D98" s="408"/>
      <c r="E98" s="408"/>
      <c r="F98" s="409"/>
      <c r="G98" s="406"/>
    </row>
    <row r="99" spans="1:16" ht="26.25" customHeight="1" thickBot="1" x14ac:dyDescent="0.3">
      <c r="B99" s="793" t="s">
        <v>705</v>
      </c>
      <c r="C99" s="794"/>
      <c r="D99" s="794"/>
      <c r="E99" s="795"/>
      <c r="F99" s="346"/>
      <c r="G99" s="356"/>
      <c r="H99" s="347"/>
      <c r="I99" s="415">
        <f t="shared" ref="I99:P99" si="9">+I12+I17+I22+I27+I32+I37+I42+I47+I52+I57+I62+I67+I72+I77+I82+I87+I92+I97</f>
        <v>27917000</v>
      </c>
      <c r="J99" s="415">
        <f t="shared" si="9"/>
        <v>4917000</v>
      </c>
      <c r="K99" s="415">
        <f t="shared" si="9"/>
        <v>34217000</v>
      </c>
      <c r="L99" s="415">
        <f t="shared" si="9"/>
        <v>0</v>
      </c>
      <c r="M99" s="415">
        <f t="shared" si="9"/>
        <v>56067000</v>
      </c>
      <c r="N99" s="415">
        <f t="shared" si="9"/>
        <v>0</v>
      </c>
      <c r="O99" s="415">
        <f t="shared" si="9"/>
        <v>71967000</v>
      </c>
      <c r="P99" s="415">
        <f t="shared" si="9"/>
        <v>0</v>
      </c>
    </row>
    <row r="101" spans="1:16" x14ac:dyDescent="0.25">
      <c r="B101" s="340" t="s">
        <v>706</v>
      </c>
    </row>
    <row r="102" spans="1:16" x14ac:dyDescent="0.25">
      <c r="B102" s="340" t="s">
        <v>707</v>
      </c>
    </row>
  </sheetData>
  <mergeCells count="10">
    <mergeCell ref="B99:E99"/>
    <mergeCell ref="B3:P3"/>
    <mergeCell ref="B6:B7"/>
    <mergeCell ref="C6:C7"/>
    <mergeCell ref="D6:D7"/>
    <mergeCell ref="E6:E7"/>
    <mergeCell ref="F6:F7"/>
    <mergeCell ref="G6:G7"/>
    <mergeCell ref="H6:H7"/>
    <mergeCell ref="I6:P6"/>
  </mergeCells>
  <pageMargins left="0.11811023622047245" right="0.11811023622047245" top="0.15748031496062992" bottom="0" header="0.31496062992125984" footer="0.31496062992125984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G42"/>
  <sheetViews>
    <sheetView showGridLines="0" topLeftCell="A16" workbookViewId="0">
      <selection activeCell="F32" sqref="F32"/>
    </sheetView>
  </sheetViews>
  <sheetFormatPr defaultRowHeight="12.75" x14ac:dyDescent="0.2"/>
  <cols>
    <col min="1" max="1" width="1.5703125" style="155" customWidth="1"/>
    <col min="2" max="2" width="39.140625" style="155" customWidth="1"/>
    <col min="3" max="6" width="20.7109375" style="155" customWidth="1"/>
    <col min="7" max="16384" width="9.140625" style="155"/>
  </cols>
  <sheetData>
    <row r="1" spans="2:6" ht="15.75" x14ac:dyDescent="0.25">
      <c r="F1" s="6" t="s">
        <v>211</v>
      </c>
    </row>
    <row r="2" spans="2:6" ht="15.75" customHeight="1" x14ac:dyDescent="0.25">
      <c r="B2" s="613" t="s">
        <v>680</v>
      </c>
      <c r="C2" s="613"/>
      <c r="D2" s="613"/>
      <c r="E2" s="613"/>
      <c r="F2" s="613"/>
    </row>
    <row r="3" spans="2:6" ht="33.75" customHeight="1" x14ac:dyDescent="0.2"/>
    <row r="4" spans="2:6" ht="15.75" x14ac:dyDescent="0.25">
      <c r="B4" s="613" t="s">
        <v>821</v>
      </c>
      <c r="C4" s="613"/>
      <c r="D4" s="613"/>
      <c r="E4" s="613"/>
      <c r="F4" s="613"/>
    </row>
    <row r="5" spans="2:6" ht="13.5" thickBot="1" x14ac:dyDescent="0.25">
      <c r="F5" s="37" t="s">
        <v>3</v>
      </c>
    </row>
    <row r="6" spans="2:6" ht="36" customHeight="1" thickBot="1" x14ac:dyDescent="0.25">
      <c r="B6" s="159" t="s">
        <v>267</v>
      </c>
      <c r="C6" s="158" t="s">
        <v>822</v>
      </c>
      <c r="D6" s="158" t="s">
        <v>823</v>
      </c>
      <c r="E6" s="158" t="s">
        <v>824</v>
      </c>
      <c r="F6" s="158" t="s">
        <v>825</v>
      </c>
    </row>
    <row r="7" spans="2:6" ht="30" customHeight="1" x14ac:dyDescent="0.2">
      <c r="B7" s="156" t="s">
        <v>237</v>
      </c>
      <c r="C7" s="321">
        <v>16947541</v>
      </c>
      <c r="D7" s="321"/>
      <c r="E7" s="321"/>
      <c r="F7" s="321"/>
    </row>
    <row r="8" spans="2:6" ht="30" customHeight="1" x14ac:dyDescent="0.2">
      <c r="B8" s="156" t="s">
        <v>268</v>
      </c>
      <c r="C8" s="324">
        <v>41618098</v>
      </c>
      <c r="D8" s="324"/>
      <c r="E8" s="324"/>
      <c r="F8" s="324"/>
    </row>
    <row r="9" spans="2:6" ht="30" customHeight="1" thickBot="1" x14ac:dyDescent="0.25">
      <c r="B9" s="157" t="s">
        <v>238</v>
      </c>
      <c r="C9" s="323">
        <v>47759294</v>
      </c>
      <c r="D9" s="323"/>
      <c r="E9" s="323"/>
      <c r="F9" s="323"/>
    </row>
    <row r="10" spans="2:6" ht="13.5" customHeight="1" thickTop="1" x14ac:dyDescent="0.2">
      <c r="B10" s="822" t="s">
        <v>260</v>
      </c>
      <c r="C10" s="824">
        <f>+C7+C8+C9</f>
        <v>106324933</v>
      </c>
      <c r="D10" s="824">
        <f t="shared" ref="D10:E10" si="0">+D7+D8+D9</f>
        <v>0</v>
      </c>
      <c r="E10" s="824">
        <f t="shared" si="0"/>
        <v>0</v>
      </c>
      <c r="F10" s="824">
        <f>+F7+F8+F9</f>
        <v>0</v>
      </c>
    </row>
    <row r="11" spans="2:6" ht="15" customHeight="1" thickBot="1" x14ac:dyDescent="0.25">
      <c r="B11" s="823"/>
      <c r="C11" s="825"/>
      <c r="D11" s="825"/>
      <c r="E11" s="825"/>
      <c r="F11" s="825"/>
    </row>
    <row r="12" spans="2:6" x14ac:dyDescent="0.2">
      <c r="B12" s="320" t="s">
        <v>574</v>
      </c>
    </row>
    <row r="14" spans="2:6" ht="15.75" x14ac:dyDescent="0.25">
      <c r="B14" s="613" t="s">
        <v>826</v>
      </c>
      <c r="C14" s="613"/>
      <c r="D14" s="613"/>
      <c r="E14" s="613"/>
      <c r="F14" s="613"/>
    </row>
    <row r="15" spans="2:6" ht="13.5" thickBot="1" x14ac:dyDescent="0.25">
      <c r="F15" s="37" t="s">
        <v>3</v>
      </c>
    </row>
    <row r="16" spans="2:6" ht="36" customHeight="1" thickBot="1" x14ac:dyDescent="0.25">
      <c r="B16" s="159" t="s">
        <v>269</v>
      </c>
      <c r="C16" s="158" t="s">
        <v>822</v>
      </c>
      <c r="D16" s="158" t="s">
        <v>823</v>
      </c>
      <c r="E16" s="158" t="s">
        <v>824</v>
      </c>
      <c r="F16" s="158" t="s">
        <v>825</v>
      </c>
    </row>
    <row r="17" spans="1:7" ht="30" customHeight="1" x14ac:dyDescent="0.2">
      <c r="B17" s="156" t="s">
        <v>237</v>
      </c>
      <c r="C17" s="321">
        <v>4586469</v>
      </c>
      <c r="D17" s="321"/>
      <c r="E17" s="321"/>
      <c r="F17" s="321"/>
    </row>
    <row r="18" spans="1:7" ht="30" customHeight="1" x14ac:dyDescent="0.2">
      <c r="B18" s="156" t="s">
        <v>268</v>
      </c>
      <c r="C18" s="322">
        <v>38274</v>
      </c>
      <c r="D18" s="322"/>
      <c r="E18" s="322"/>
      <c r="F18" s="322"/>
    </row>
    <row r="19" spans="1:7" ht="30" customHeight="1" thickBot="1" x14ac:dyDescent="0.25">
      <c r="B19" s="157" t="s">
        <v>238</v>
      </c>
      <c r="C19" s="323"/>
      <c r="D19" s="323"/>
      <c r="E19" s="323"/>
      <c r="F19" s="323"/>
    </row>
    <row r="20" spans="1:7" ht="13.5" customHeight="1" thickTop="1" x14ac:dyDescent="0.2">
      <c r="B20" s="822" t="s">
        <v>260</v>
      </c>
      <c r="C20" s="824">
        <f>+C17+C18+C19</f>
        <v>4624743</v>
      </c>
      <c r="D20" s="824">
        <f t="shared" ref="D20" si="1">+D17+D18+D19</f>
        <v>0</v>
      </c>
      <c r="E20" s="824">
        <f t="shared" ref="E20" si="2">+E17+E18+E19</f>
        <v>0</v>
      </c>
      <c r="F20" s="824">
        <f t="shared" ref="F20" si="3">+F17+F18+F19</f>
        <v>0</v>
      </c>
    </row>
    <row r="21" spans="1:7" ht="15" customHeight="1" thickBot="1" x14ac:dyDescent="0.25">
      <c r="B21" s="823"/>
      <c r="C21" s="825"/>
      <c r="D21" s="825"/>
      <c r="E21" s="825"/>
      <c r="F21" s="825"/>
    </row>
    <row r="22" spans="1:7" ht="15" customHeight="1" x14ac:dyDescent="0.2">
      <c r="B22" s="320" t="s">
        <v>574</v>
      </c>
      <c r="C22" s="339"/>
      <c r="D22" s="339"/>
      <c r="E22" s="339"/>
      <c r="F22" s="339"/>
    </row>
    <row r="23" spans="1:7" ht="10.5" customHeight="1" x14ac:dyDescent="0.2">
      <c r="B23" s="160"/>
      <c r="C23" s="339"/>
      <c r="D23" s="339"/>
      <c r="E23" s="339"/>
      <c r="F23" s="339"/>
    </row>
    <row r="24" spans="1:7" ht="15" customHeight="1" x14ac:dyDescent="0.2">
      <c r="B24" s="811" t="s">
        <v>708</v>
      </c>
      <c r="C24" s="811"/>
      <c r="D24" s="811"/>
      <c r="E24" s="811"/>
      <c r="F24" s="811"/>
    </row>
    <row r="25" spans="1:7" ht="13.5" thickBot="1" x14ac:dyDescent="0.25">
      <c r="E25" s="37"/>
      <c r="F25" s="37" t="s">
        <v>3</v>
      </c>
    </row>
    <row r="26" spans="1:7" ht="48" customHeight="1" thickBot="1" x14ac:dyDescent="0.25">
      <c r="B26" s="352"/>
      <c r="C26" s="359" t="s">
        <v>715</v>
      </c>
      <c r="D26" s="360" t="s">
        <v>710</v>
      </c>
      <c r="E26" s="358" t="s">
        <v>714</v>
      </c>
      <c r="F26" s="222" t="s">
        <v>710</v>
      </c>
    </row>
    <row r="27" spans="1:7" ht="34.5" customHeight="1" thickBot="1" x14ac:dyDescent="0.25">
      <c r="A27" s="168"/>
      <c r="B27" s="353" t="s">
        <v>827</v>
      </c>
      <c r="C27" s="455"/>
      <c r="D27" s="463"/>
      <c r="E27" s="464">
        <v>60</v>
      </c>
      <c r="F27" s="455">
        <v>7603937.1600000001</v>
      </c>
    </row>
    <row r="28" spans="1:7" x14ac:dyDescent="0.2">
      <c r="B28" s="155" t="s">
        <v>574</v>
      </c>
    </row>
    <row r="29" spans="1:7" ht="13.5" thickBot="1" x14ac:dyDescent="0.25">
      <c r="B29" s="349"/>
      <c r="C29" s="349"/>
      <c r="D29" s="349"/>
      <c r="E29" s="349"/>
      <c r="F29" s="37" t="s">
        <v>3</v>
      </c>
    </row>
    <row r="30" spans="1:7" ht="36.75" customHeight="1" thickBot="1" x14ac:dyDescent="0.25">
      <c r="B30" s="812" t="s">
        <v>709</v>
      </c>
      <c r="C30" s="734"/>
      <c r="D30" s="734"/>
      <c r="E30" s="735"/>
      <c r="F30" s="338" t="s">
        <v>711</v>
      </c>
      <c r="G30" s="334"/>
    </row>
    <row r="31" spans="1:7" ht="40.5" customHeight="1" x14ac:dyDescent="0.2">
      <c r="B31" s="813" t="s">
        <v>777</v>
      </c>
      <c r="C31" s="814"/>
      <c r="D31" s="814"/>
      <c r="E31" s="815"/>
      <c r="F31" s="456">
        <v>6197297</v>
      </c>
    </row>
    <row r="32" spans="1:7" ht="40.5" customHeight="1" x14ac:dyDescent="0.2">
      <c r="B32" s="816"/>
      <c r="C32" s="817"/>
      <c r="D32" s="817"/>
      <c r="E32" s="818"/>
      <c r="F32" s="350"/>
    </row>
    <row r="33" spans="2:6" ht="40.5" customHeight="1" x14ac:dyDescent="0.2">
      <c r="B33" s="819"/>
      <c r="C33" s="820"/>
      <c r="D33" s="820"/>
      <c r="E33" s="821"/>
      <c r="F33" s="350"/>
    </row>
    <row r="34" spans="2:6" ht="40.5" customHeight="1" x14ac:dyDescent="0.2">
      <c r="B34" s="805"/>
      <c r="C34" s="806"/>
      <c r="D34" s="806"/>
      <c r="E34" s="807"/>
      <c r="F34" s="350"/>
    </row>
    <row r="35" spans="2:6" ht="40.5" customHeight="1" x14ac:dyDescent="0.2">
      <c r="B35" s="805"/>
      <c r="C35" s="806"/>
      <c r="D35" s="806"/>
      <c r="E35" s="807"/>
      <c r="F35" s="350"/>
    </row>
    <row r="36" spans="2:6" ht="40.5" customHeight="1" x14ac:dyDescent="0.2">
      <c r="B36" s="805"/>
      <c r="C36" s="806"/>
      <c r="D36" s="806"/>
      <c r="E36" s="807"/>
      <c r="F36" s="350"/>
    </row>
    <row r="37" spans="2:6" ht="40.5" customHeight="1" x14ac:dyDescent="0.2">
      <c r="B37" s="805"/>
      <c r="C37" s="806"/>
      <c r="D37" s="806"/>
      <c r="E37" s="807"/>
      <c r="F37" s="350"/>
    </row>
    <row r="38" spans="2:6" ht="40.5" customHeight="1" thickBot="1" x14ac:dyDescent="0.25">
      <c r="B38" s="808"/>
      <c r="C38" s="809"/>
      <c r="D38" s="809"/>
      <c r="E38" s="810"/>
      <c r="F38" s="351"/>
    </row>
    <row r="39" spans="2:6" ht="3" customHeight="1" x14ac:dyDescent="0.2"/>
    <row r="40" spans="2:6" ht="12.75" customHeight="1" x14ac:dyDescent="0.2">
      <c r="B40" s="804" t="s">
        <v>713</v>
      </c>
      <c r="C40" s="804"/>
      <c r="D40" s="804"/>
      <c r="E40" s="804"/>
      <c r="F40" s="804"/>
    </row>
    <row r="41" spans="2:6" ht="26.25" customHeight="1" x14ac:dyDescent="0.2">
      <c r="B41" s="804"/>
      <c r="C41" s="804"/>
      <c r="D41" s="804"/>
      <c r="E41" s="804"/>
      <c r="F41" s="804"/>
    </row>
    <row r="42" spans="2:6" ht="15" x14ac:dyDescent="0.25">
      <c r="B42" s="357" t="s">
        <v>712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4:E34"/>
    <mergeCell ref="B35:E35"/>
    <mergeCell ref="B36:E36"/>
    <mergeCell ref="B37:E37"/>
    <mergeCell ref="B38:E38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J145"/>
  <sheetViews>
    <sheetView showGridLines="0" tabSelected="1" workbookViewId="0">
      <selection activeCell="P13" sqref="P13"/>
    </sheetView>
  </sheetViews>
  <sheetFormatPr defaultRowHeight="15.75" x14ac:dyDescent="0.2"/>
  <cols>
    <col min="1" max="1" width="1.5703125" style="155" customWidth="1"/>
    <col min="2" max="2" width="21.7109375" style="155" customWidth="1"/>
    <col min="3" max="3" width="45.7109375" style="155" customWidth="1"/>
    <col min="4" max="4" width="7.5703125" style="155" customWidth="1"/>
    <col min="5" max="8" width="18.28515625" style="50" customWidth="1"/>
    <col min="9" max="9" width="16.5703125" style="155" customWidth="1"/>
    <col min="10" max="256" width="9.140625" style="155"/>
    <col min="257" max="257" width="2.7109375" style="155" customWidth="1"/>
    <col min="258" max="258" width="21.7109375" style="155" customWidth="1"/>
    <col min="259" max="259" width="45.7109375" style="155" customWidth="1"/>
    <col min="260" max="260" width="7.5703125" style="155" customWidth="1"/>
    <col min="261" max="264" width="15.7109375" style="155" customWidth="1"/>
    <col min="265" max="512" width="9.140625" style="155"/>
    <col min="513" max="513" width="2.7109375" style="155" customWidth="1"/>
    <col min="514" max="514" width="21.7109375" style="155" customWidth="1"/>
    <col min="515" max="515" width="45.7109375" style="155" customWidth="1"/>
    <col min="516" max="516" width="7.5703125" style="155" customWidth="1"/>
    <col min="517" max="520" width="15.7109375" style="155" customWidth="1"/>
    <col min="521" max="768" width="9.140625" style="155"/>
    <col min="769" max="769" width="2.7109375" style="155" customWidth="1"/>
    <col min="770" max="770" width="21.7109375" style="155" customWidth="1"/>
    <col min="771" max="771" width="45.7109375" style="155" customWidth="1"/>
    <col min="772" max="772" width="7.5703125" style="155" customWidth="1"/>
    <col min="773" max="776" width="15.7109375" style="155" customWidth="1"/>
    <col min="777" max="1024" width="9.140625" style="155"/>
    <col min="1025" max="1025" width="2.7109375" style="155" customWidth="1"/>
    <col min="1026" max="1026" width="21.7109375" style="155" customWidth="1"/>
    <col min="1027" max="1027" width="45.7109375" style="155" customWidth="1"/>
    <col min="1028" max="1028" width="7.5703125" style="155" customWidth="1"/>
    <col min="1029" max="1032" width="15.7109375" style="155" customWidth="1"/>
    <col min="1033" max="1280" width="9.140625" style="155"/>
    <col min="1281" max="1281" width="2.7109375" style="155" customWidth="1"/>
    <col min="1282" max="1282" width="21.7109375" style="155" customWidth="1"/>
    <col min="1283" max="1283" width="45.7109375" style="155" customWidth="1"/>
    <col min="1284" max="1284" width="7.5703125" style="155" customWidth="1"/>
    <col min="1285" max="1288" width="15.7109375" style="155" customWidth="1"/>
    <col min="1289" max="1536" width="9.140625" style="155"/>
    <col min="1537" max="1537" width="2.7109375" style="155" customWidth="1"/>
    <col min="1538" max="1538" width="21.7109375" style="155" customWidth="1"/>
    <col min="1539" max="1539" width="45.7109375" style="155" customWidth="1"/>
    <col min="1540" max="1540" width="7.5703125" style="155" customWidth="1"/>
    <col min="1541" max="1544" width="15.7109375" style="155" customWidth="1"/>
    <col min="1545" max="1792" width="9.140625" style="155"/>
    <col min="1793" max="1793" width="2.7109375" style="155" customWidth="1"/>
    <col min="1794" max="1794" width="21.7109375" style="155" customWidth="1"/>
    <col min="1795" max="1795" width="45.7109375" style="155" customWidth="1"/>
    <col min="1796" max="1796" width="7.5703125" style="155" customWidth="1"/>
    <col min="1797" max="1800" width="15.7109375" style="155" customWidth="1"/>
    <col min="1801" max="2048" width="9.140625" style="155"/>
    <col min="2049" max="2049" width="2.7109375" style="155" customWidth="1"/>
    <col min="2050" max="2050" width="21.7109375" style="155" customWidth="1"/>
    <col min="2051" max="2051" width="45.7109375" style="155" customWidth="1"/>
    <col min="2052" max="2052" width="7.5703125" style="155" customWidth="1"/>
    <col min="2053" max="2056" width="15.7109375" style="155" customWidth="1"/>
    <col min="2057" max="2304" width="9.140625" style="155"/>
    <col min="2305" max="2305" width="2.7109375" style="155" customWidth="1"/>
    <col min="2306" max="2306" width="21.7109375" style="155" customWidth="1"/>
    <col min="2307" max="2307" width="45.7109375" style="155" customWidth="1"/>
    <col min="2308" max="2308" width="7.5703125" style="155" customWidth="1"/>
    <col min="2309" max="2312" width="15.7109375" style="155" customWidth="1"/>
    <col min="2313" max="2560" width="9.140625" style="155"/>
    <col min="2561" max="2561" width="2.7109375" style="155" customWidth="1"/>
    <col min="2562" max="2562" width="21.7109375" style="155" customWidth="1"/>
    <col min="2563" max="2563" width="45.7109375" style="155" customWidth="1"/>
    <col min="2564" max="2564" width="7.5703125" style="155" customWidth="1"/>
    <col min="2565" max="2568" width="15.7109375" style="155" customWidth="1"/>
    <col min="2569" max="2816" width="9.140625" style="155"/>
    <col min="2817" max="2817" width="2.7109375" style="155" customWidth="1"/>
    <col min="2818" max="2818" width="21.7109375" style="155" customWidth="1"/>
    <col min="2819" max="2819" width="45.7109375" style="155" customWidth="1"/>
    <col min="2820" max="2820" width="7.5703125" style="155" customWidth="1"/>
    <col min="2821" max="2824" width="15.7109375" style="155" customWidth="1"/>
    <col min="2825" max="3072" width="9.140625" style="155"/>
    <col min="3073" max="3073" width="2.7109375" style="155" customWidth="1"/>
    <col min="3074" max="3074" width="21.7109375" style="155" customWidth="1"/>
    <col min="3075" max="3075" width="45.7109375" style="155" customWidth="1"/>
    <col min="3076" max="3076" width="7.5703125" style="155" customWidth="1"/>
    <col min="3077" max="3080" width="15.7109375" style="155" customWidth="1"/>
    <col min="3081" max="3328" width="9.140625" style="155"/>
    <col min="3329" max="3329" width="2.7109375" style="155" customWidth="1"/>
    <col min="3330" max="3330" width="21.7109375" style="155" customWidth="1"/>
    <col min="3331" max="3331" width="45.7109375" style="155" customWidth="1"/>
    <col min="3332" max="3332" width="7.5703125" style="155" customWidth="1"/>
    <col min="3333" max="3336" width="15.7109375" style="155" customWidth="1"/>
    <col min="3337" max="3584" width="9.140625" style="155"/>
    <col min="3585" max="3585" width="2.7109375" style="155" customWidth="1"/>
    <col min="3586" max="3586" width="21.7109375" style="155" customWidth="1"/>
    <col min="3587" max="3587" width="45.7109375" style="155" customWidth="1"/>
    <col min="3588" max="3588" width="7.5703125" style="155" customWidth="1"/>
    <col min="3589" max="3592" width="15.7109375" style="155" customWidth="1"/>
    <col min="3593" max="3840" width="9.140625" style="155"/>
    <col min="3841" max="3841" width="2.7109375" style="155" customWidth="1"/>
    <col min="3842" max="3842" width="21.7109375" style="155" customWidth="1"/>
    <col min="3843" max="3843" width="45.7109375" style="155" customWidth="1"/>
    <col min="3844" max="3844" width="7.5703125" style="155" customWidth="1"/>
    <col min="3845" max="3848" width="15.7109375" style="155" customWidth="1"/>
    <col min="3849" max="4096" width="9.140625" style="155"/>
    <col min="4097" max="4097" width="2.7109375" style="155" customWidth="1"/>
    <col min="4098" max="4098" width="21.7109375" style="155" customWidth="1"/>
    <col min="4099" max="4099" width="45.7109375" style="155" customWidth="1"/>
    <col min="4100" max="4100" width="7.5703125" style="155" customWidth="1"/>
    <col min="4101" max="4104" width="15.7109375" style="155" customWidth="1"/>
    <col min="4105" max="4352" width="9.140625" style="155"/>
    <col min="4353" max="4353" width="2.7109375" style="155" customWidth="1"/>
    <col min="4354" max="4354" width="21.7109375" style="155" customWidth="1"/>
    <col min="4355" max="4355" width="45.7109375" style="155" customWidth="1"/>
    <col min="4356" max="4356" width="7.5703125" style="155" customWidth="1"/>
    <col min="4357" max="4360" width="15.7109375" style="155" customWidth="1"/>
    <col min="4361" max="4608" width="9.140625" style="155"/>
    <col min="4609" max="4609" width="2.7109375" style="155" customWidth="1"/>
    <col min="4610" max="4610" width="21.7109375" style="155" customWidth="1"/>
    <col min="4611" max="4611" width="45.7109375" style="155" customWidth="1"/>
    <col min="4612" max="4612" width="7.5703125" style="155" customWidth="1"/>
    <col min="4613" max="4616" width="15.7109375" style="155" customWidth="1"/>
    <col min="4617" max="4864" width="9.140625" style="155"/>
    <col min="4865" max="4865" width="2.7109375" style="155" customWidth="1"/>
    <col min="4866" max="4866" width="21.7109375" style="155" customWidth="1"/>
    <col min="4867" max="4867" width="45.7109375" style="155" customWidth="1"/>
    <col min="4868" max="4868" width="7.5703125" style="155" customWidth="1"/>
    <col min="4869" max="4872" width="15.7109375" style="155" customWidth="1"/>
    <col min="4873" max="5120" width="9.140625" style="155"/>
    <col min="5121" max="5121" width="2.7109375" style="155" customWidth="1"/>
    <col min="5122" max="5122" width="21.7109375" style="155" customWidth="1"/>
    <col min="5123" max="5123" width="45.7109375" style="155" customWidth="1"/>
    <col min="5124" max="5124" width="7.5703125" style="155" customWidth="1"/>
    <col min="5125" max="5128" width="15.7109375" style="155" customWidth="1"/>
    <col min="5129" max="5376" width="9.140625" style="155"/>
    <col min="5377" max="5377" width="2.7109375" style="155" customWidth="1"/>
    <col min="5378" max="5378" width="21.7109375" style="155" customWidth="1"/>
    <col min="5379" max="5379" width="45.7109375" style="155" customWidth="1"/>
    <col min="5380" max="5380" width="7.5703125" style="155" customWidth="1"/>
    <col min="5381" max="5384" width="15.7109375" style="155" customWidth="1"/>
    <col min="5385" max="5632" width="9.140625" style="155"/>
    <col min="5633" max="5633" width="2.7109375" style="155" customWidth="1"/>
    <col min="5634" max="5634" width="21.7109375" style="155" customWidth="1"/>
    <col min="5635" max="5635" width="45.7109375" style="155" customWidth="1"/>
    <col min="5636" max="5636" width="7.5703125" style="155" customWidth="1"/>
    <col min="5637" max="5640" width="15.7109375" style="155" customWidth="1"/>
    <col min="5641" max="5888" width="9.140625" style="155"/>
    <col min="5889" max="5889" width="2.7109375" style="155" customWidth="1"/>
    <col min="5890" max="5890" width="21.7109375" style="155" customWidth="1"/>
    <col min="5891" max="5891" width="45.7109375" style="155" customWidth="1"/>
    <col min="5892" max="5892" width="7.5703125" style="155" customWidth="1"/>
    <col min="5893" max="5896" width="15.7109375" style="155" customWidth="1"/>
    <col min="5897" max="6144" width="9.140625" style="155"/>
    <col min="6145" max="6145" width="2.7109375" style="155" customWidth="1"/>
    <col min="6146" max="6146" width="21.7109375" style="155" customWidth="1"/>
    <col min="6147" max="6147" width="45.7109375" style="155" customWidth="1"/>
    <col min="6148" max="6148" width="7.5703125" style="155" customWidth="1"/>
    <col min="6149" max="6152" width="15.7109375" style="155" customWidth="1"/>
    <col min="6153" max="6400" width="9.140625" style="155"/>
    <col min="6401" max="6401" width="2.7109375" style="155" customWidth="1"/>
    <col min="6402" max="6402" width="21.7109375" style="155" customWidth="1"/>
    <col min="6403" max="6403" width="45.7109375" style="155" customWidth="1"/>
    <col min="6404" max="6404" width="7.5703125" style="155" customWidth="1"/>
    <col min="6405" max="6408" width="15.7109375" style="155" customWidth="1"/>
    <col min="6409" max="6656" width="9.140625" style="155"/>
    <col min="6657" max="6657" width="2.7109375" style="155" customWidth="1"/>
    <col min="6658" max="6658" width="21.7109375" style="155" customWidth="1"/>
    <col min="6659" max="6659" width="45.7109375" style="155" customWidth="1"/>
    <col min="6660" max="6660" width="7.5703125" style="155" customWidth="1"/>
    <col min="6661" max="6664" width="15.7109375" style="155" customWidth="1"/>
    <col min="6665" max="6912" width="9.140625" style="155"/>
    <col min="6913" max="6913" width="2.7109375" style="155" customWidth="1"/>
    <col min="6914" max="6914" width="21.7109375" style="155" customWidth="1"/>
    <col min="6915" max="6915" width="45.7109375" style="155" customWidth="1"/>
    <col min="6916" max="6916" width="7.5703125" style="155" customWidth="1"/>
    <col min="6917" max="6920" width="15.7109375" style="155" customWidth="1"/>
    <col min="6921" max="7168" width="9.140625" style="155"/>
    <col min="7169" max="7169" width="2.7109375" style="155" customWidth="1"/>
    <col min="7170" max="7170" width="21.7109375" style="155" customWidth="1"/>
    <col min="7171" max="7171" width="45.7109375" style="155" customWidth="1"/>
    <col min="7172" max="7172" width="7.5703125" style="155" customWidth="1"/>
    <col min="7173" max="7176" width="15.7109375" style="155" customWidth="1"/>
    <col min="7177" max="7424" width="9.140625" style="155"/>
    <col min="7425" max="7425" width="2.7109375" style="155" customWidth="1"/>
    <col min="7426" max="7426" width="21.7109375" style="155" customWidth="1"/>
    <col min="7427" max="7427" width="45.7109375" style="155" customWidth="1"/>
    <col min="7428" max="7428" width="7.5703125" style="155" customWidth="1"/>
    <col min="7429" max="7432" width="15.7109375" style="155" customWidth="1"/>
    <col min="7433" max="7680" width="9.140625" style="155"/>
    <col min="7681" max="7681" width="2.7109375" style="155" customWidth="1"/>
    <col min="7682" max="7682" width="21.7109375" style="155" customWidth="1"/>
    <col min="7683" max="7683" width="45.7109375" style="155" customWidth="1"/>
    <col min="7684" max="7684" width="7.5703125" style="155" customWidth="1"/>
    <col min="7685" max="7688" width="15.7109375" style="155" customWidth="1"/>
    <col min="7689" max="7936" width="9.140625" style="155"/>
    <col min="7937" max="7937" width="2.7109375" style="155" customWidth="1"/>
    <col min="7938" max="7938" width="21.7109375" style="155" customWidth="1"/>
    <col min="7939" max="7939" width="45.7109375" style="155" customWidth="1"/>
    <col min="7940" max="7940" width="7.5703125" style="155" customWidth="1"/>
    <col min="7941" max="7944" width="15.7109375" style="155" customWidth="1"/>
    <col min="7945" max="8192" width="9.140625" style="155"/>
    <col min="8193" max="8193" width="2.7109375" style="155" customWidth="1"/>
    <col min="8194" max="8194" width="21.7109375" style="155" customWidth="1"/>
    <col min="8195" max="8195" width="45.7109375" style="155" customWidth="1"/>
    <col min="8196" max="8196" width="7.5703125" style="155" customWidth="1"/>
    <col min="8197" max="8200" width="15.7109375" style="155" customWidth="1"/>
    <col min="8201" max="8448" width="9.140625" style="155"/>
    <col min="8449" max="8449" width="2.7109375" style="155" customWidth="1"/>
    <col min="8450" max="8450" width="21.7109375" style="155" customWidth="1"/>
    <col min="8451" max="8451" width="45.7109375" style="155" customWidth="1"/>
    <col min="8452" max="8452" width="7.5703125" style="155" customWidth="1"/>
    <col min="8453" max="8456" width="15.7109375" style="155" customWidth="1"/>
    <col min="8457" max="8704" width="9.140625" style="155"/>
    <col min="8705" max="8705" width="2.7109375" style="155" customWidth="1"/>
    <col min="8706" max="8706" width="21.7109375" style="155" customWidth="1"/>
    <col min="8707" max="8707" width="45.7109375" style="155" customWidth="1"/>
    <col min="8708" max="8708" width="7.5703125" style="155" customWidth="1"/>
    <col min="8709" max="8712" width="15.7109375" style="155" customWidth="1"/>
    <col min="8713" max="8960" width="9.140625" style="155"/>
    <col min="8961" max="8961" width="2.7109375" style="155" customWidth="1"/>
    <col min="8962" max="8962" width="21.7109375" style="155" customWidth="1"/>
    <col min="8963" max="8963" width="45.7109375" style="155" customWidth="1"/>
    <col min="8964" max="8964" width="7.5703125" style="155" customWidth="1"/>
    <col min="8965" max="8968" width="15.7109375" style="155" customWidth="1"/>
    <col min="8969" max="9216" width="9.140625" style="155"/>
    <col min="9217" max="9217" width="2.7109375" style="155" customWidth="1"/>
    <col min="9218" max="9218" width="21.7109375" style="155" customWidth="1"/>
    <col min="9219" max="9219" width="45.7109375" style="155" customWidth="1"/>
    <col min="9220" max="9220" width="7.5703125" style="155" customWidth="1"/>
    <col min="9221" max="9224" width="15.7109375" style="155" customWidth="1"/>
    <col min="9225" max="9472" width="9.140625" style="155"/>
    <col min="9473" max="9473" width="2.7109375" style="155" customWidth="1"/>
    <col min="9474" max="9474" width="21.7109375" style="155" customWidth="1"/>
    <col min="9475" max="9475" width="45.7109375" style="155" customWidth="1"/>
    <col min="9476" max="9476" width="7.5703125" style="155" customWidth="1"/>
    <col min="9477" max="9480" width="15.7109375" style="155" customWidth="1"/>
    <col min="9481" max="9728" width="9.140625" style="155"/>
    <col min="9729" max="9729" width="2.7109375" style="155" customWidth="1"/>
    <col min="9730" max="9730" width="21.7109375" style="155" customWidth="1"/>
    <col min="9731" max="9731" width="45.7109375" style="155" customWidth="1"/>
    <col min="9732" max="9732" width="7.5703125" style="155" customWidth="1"/>
    <col min="9733" max="9736" width="15.7109375" style="155" customWidth="1"/>
    <col min="9737" max="9984" width="9.140625" style="155"/>
    <col min="9985" max="9985" width="2.7109375" style="155" customWidth="1"/>
    <col min="9986" max="9986" width="21.7109375" style="155" customWidth="1"/>
    <col min="9987" max="9987" width="45.7109375" style="155" customWidth="1"/>
    <col min="9988" max="9988" width="7.5703125" style="155" customWidth="1"/>
    <col min="9989" max="9992" width="15.7109375" style="155" customWidth="1"/>
    <col min="9993" max="10240" width="9.140625" style="155"/>
    <col min="10241" max="10241" width="2.7109375" style="155" customWidth="1"/>
    <col min="10242" max="10242" width="21.7109375" style="155" customWidth="1"/>
    <col min="10243" max="10243" width="45.7109375" style="155" customWidth="1"/>
    <col min="10244" max="10244" width="7.5703125" style="155" customWidth="1"/>
    <col min="10245" max="10248" width="15.7109375" style="155" customWidth="1"/>
    <col min="10249" max="10496" width="9.140625" style="155"/>
    <col min="10497" max="10497" width="2.7109375" style="155" customWidth="1"/>
    <col min="10498" max="10498" width="21.7109375" style="155" customWidth="1"/>
    <col min="10499" max="10499" width="45.7109375" style="155" customWidth="1"/>
    <col min="10500" max="10500" width="7.5703125" style="155" customWidth="1"/>
    <col min="10501" max="10504" width="15.7109375" style="155" customWidth="1"/>
    <col min="10505" max="10752" width="9.140625" style="155"/>
    <col min="10753" max="10753" width="2.7109375" style="155" customWidth="1"/>
    <col min="10754" max="10754" width="21.7109375" style="155" customWidth="1"/>
    <col min="10755" max="10755" width="45.7109375" style="155" customWidth="1"/>
    <col min="10756" max="10756" width="7.5703125" style="155" customWidth="1"/>
    <col min="10757" max="10760" width="15.7109375" style="155" customWidth="1"/>
    <col min="10761" max="11008" width="9.140625" style="155"/>
    <col min="11009" max="11009" width="2.7109375" style="155" customWidth="1"/>
    <col min="11010" max="11010" width="21.7109375" style="155" customWidth="1"/>
    <col min="11011" max="11011" width="45.7109375" style="155" customWidth="1"/>
    <col min="11012" max="11012" width="7.5703125" style="155" customWidth="1"/>
    <col min="11013" max="11016" width="15.7109375" style="155" customWidth="1"/>
    <col min="11017" max="11264" width="9.140625" style="155"/>
    <col min="11265" max="11265" width="2.7109375" style="155" customWidth="1"/>
    <col min="11266" max="11266" width="21.7109375" style="155" customWidth="1"/>
    <col min="11267" max="11267" width="45.7109375" style="155" customWidth="1"/>
    <col min="11268" max="11268" width="7.5703125" style="155" customWidth="1"/>
    <col min="11269" max="11272" width="15.7109375" style="155" customWidth="1"/>
    <col min="11273" max="11520" width="9.140625" style="155"/>
    <col min="11521" max="11521" width="2.7109375" style="155" customWidth="1"/>
    <col min="11522" max="11522" width="21.7109375" style="155" customWidth="1"/>
    <col min="11523" max="11523" width="45.7109375" style="155" customWidth="1"/>
    <col min="11524" max="11524" width="7.5703125" style="155" customWidth="1"/>
    <col min="11525" max="11528" width="15.7109375" style="155" customWidth="1"/>
    <col min="11529" max="11776" width="9.140625" style="155"/>
    <col min="11777" max="11777" width="2.7109375" style="155" customWidth="1"/>
    <col min="11778" max="11778" width="21.7109375" style="155" customWidth="1"/>
    <col min="11779" max="11779" width="45.7109375" style="155" customWidth="1"/>
    <col min="11780" max="11780" width="7.5703125" style="155" customWidth="1"/>
    <col min="11781" max="11784" width="15.7109375" style="155" customWidth="1"/>
    <col min="11785" max="12032" width="9.140625" style="155"/>
    <col min="12033" max="12033" width="2.7109375" style="155" customWidth="1"/>
    <col min="12034" max="12034" width="21.7109375" style="155" customWidth="1"/>
    <col min="12035" max="12035" width="45.7109375" style="155" customWidth="1"/>
    <col min="12036" max="12036" width="7.5703125" style="155" customWidth="1"/>
    <col min="12037" max="12040" width="15.7109375" style="155" customWidth="1"/>
    <col min="12041" max="12288" width="9.140625" style="155"/>
    <col min="12289" max="12289" width="2.7109375" style="155" customWidth="1"/>
    <col min="12290" max="12290" width="21.7109375" style="155" customWidth="1"/>
    <col min="12291" max="12291" width="45.7109375" style="155" customWidth="1"/>
    <col min="12292" max="12292" width="7.5703125" style="155" customWidth="1"/>
    <col min="12293" max="12296" width="15.7109375" style="155" customWidth="1"/>
    <col min="12297" max="12544" width="9.140625" style="155"/>
    <col min="12545" max="12545" width="2.7109375" style="155" customWidth="1"/>
    <col min="12546" max="12546" width="21.7109375" style="155" customWidth="1"/>
    <col min="12547" max="12547" width="45.7109375" style="155" customWidth="1"/>
    <col min="12548" max="12548" width="7.5703125" style="155" customWidth="1"/>
    <col min="12549" max="12552" width="15.7109375" style="155" customWidth="1"/>
    <col min="12553" max="12800" width="9.140625" style="155"/>
    <col min="12801" max="12801" width="2.7109375" style="155" customWidth="1"/>
    <col min="12802" max="12802" width="21.7109375" style="155" customWidth="1"/>
    <col min="12803" max="12803" width="45.7109375" style="155" customWidth="1"/>
    <col min="12804" max="12804" width="7.5703125" style="155" customWidth="1"/>
    <col min="12805" max="12808" width="15.7109375" style="155" customWidth="1"/>
    <col min="12809" max="13056" width="9.140625" style="155"/>
    <col min="13057" max="13057" width="2.7109375" style="155" customWidth="1"/>
    <col min="13058" max="13058" width="21.7109375" style="155" customWidth="1"/>
    <col min="13059" max="13059" width="45.7109375" style="155" customWidth="1"/>
    <col min="13060" max="13060" width="7.5703125" style="155" customWidth="1"/>
    <col min="13061" max="13064" width="15.7109375" style="155" customWidth="1"/>
    <col min="13065" max="13312" width="9.140625" style="155"/>
    <col min="13313" max="13313" width="2.7109375" style="155" customWidth="1"/>
    <col min="13314" max="13314" width="21.7109375" style="155" customWidth="1"/>
    <col min="13315" max="13315" width="45.7109375" style="155" customWidth="1"/>
    <col min="13316" max="13316" width="7.5703125" style="155" customWidth="1"/>
    <col min="13317" max="13320" width="15.7109375" style="155" customWidth="1"/>
    <col min="13321" max="13568" width="9.140625" style="155"/>
    <col min="13569" max="13569" width="2.7109375" style="155" customWidth="1"/>
    <col min="13570" max="13570" width="21.7109375" style="155" customWidth="1"/>
    <col min="13571" max="13571" width="45.7109375" style="155" customWidth="1"/>
    <col min="13572" max="13572" width="7.5703125" style="155" customWidth="1"/>
    <col min="13573" max="13576" width="15.7109375" style="155" customWidth="1"/>
    <col min="13577" max="13824" width="9.140625" style="155"/>
    <col min="13825" max="13825" width="2.7109375" style="155" customWidth="1"/>
    <col min="13826" max="13826" width="21.7109375" style="155" customWidth="1"/>
    <col min="13827" max="13827" width="45.7109375" style="155" customWidth="1"/>
    <col min="13828" max="13828" width="7.5703125" style="155" customWidth="1"/>
    <col min="13829" max="13832" width="15.7109375" style="155" customWidth="1"/>
    <col min="13833" max="14080" width="9.140625" style="155"/>
    <col min="14081" max="14081" width="2.7109375" style="155" customWidth="1"/>
    <col min="14082" max="14082" width="21.7109375" style="155" customWidth="1"/>
    <col min="14083" max="14083" width="45.7109375" style="155" customWidth="1"/>
    <col min="14084" max="14084" width="7.5703125" style="155" customWidth="1"/>
    <col min="14085" max="14088" width="15.7109375" style="155" customWidth="1"/>
    <col min="14089" max="14336" width="9.140625" style="155"/>
    <col min="14337" max="14337" width="2.7109375" style="155" customWidth="1"/>
    <col min="14338" max="14338" width="21.7109375" style="155" customWidth="1"/>
    <col min="14339" max="14339" width="45.7109375" style="155" customWidth="1"/>
    <col min="14340" max="14340" width="7.5703125" style="155" customWidth="1"/>
    <col min="14341" max="14344" width="15.7109375" style="155" customWidth="1"/>
    <col min="14345" max="14592" width="9.140625" style="155"/>
    <col min="14593" max="14593" width="2.7109375" style="155" customWidth="1"/>
    <col min="14594" max="14594" width="21.7109375" style="155" customWidth="1"/>
    <col min="14595" max="14595" width="45.7109375" style="155" customWidth="1"/>
    <col min="14596" max="14596" width="7.5703125" style="155" customWidth="1"/>
    <col min="14597" max="14600" width="15.7109375" style="155" customWidth="1"/>
    <col min="14601" max="14848" width="9.140625" style="155"/>
    <col min="14849" max="14849" width="2.7109375" style="155" customWidth="1"/>
    <col min="14850" max="14850" width="21.7109375" style="155" customWidth="1"/>
    <col min="14851" max="14851" width="45.7109375" style="155" customWidth="1"/>
    <col min="14852" max="14852" width="7.5703125" style="155" customWidth="1"/>
    <col min="14853" max="14856" width="15.7109375" style="155" customWidth="1"/>
    <col min="14857" max="15104" width="9.140625" style="155"/>
    <col min="15105" max="15105" width="2.7109375" style="155" customWidth="1"/>
    <col min="15106" max="15106" width="21.7109375" style="155" customWidth="1"/>
    <col min="15107" max="15107" width="45.7109375" style="155" customWidth="1"/>
    <col min="15108" max="15108" width="7.5703125" style="155" customWidth="1"/>
    <col min="15109" max="15112" width="15.7109375" style="155" customWidth="1"/>
    <col min="15113" max="15360" width="9.140625" style="155"/>
    <col min="15361" max="15361" width="2.7109375" style="155" customWidth="1"/>
    <col min="15362" max="15362" width="21.7109375" style="155" customWidth="1"/>
    <col min="15363" max="15363" width="45.7109375" style="155" customWidth="1"/>
    <col min="15364" max="15364" width="7.5703125" style="155" customWidth="1"/>
    <col min="15365" max="15368" width="15.7109375" style="155" customWidth="1"/>
    <col min="15369" max="15616" width="9.140625" style="155"/>
    <col min="15617" max="15617" width="2.7109375" style="155" customWidth="1"/>
    <col min="15618" max="15618" width="21.7109375" style="155" customWidth="1"/>
    <col min="15619" max="15619" width="45.7109375" style="155" customWidth="1"/>
    <col min="15620" max="15620" width="7.5703125" style="155" customWidth="1"/>
    <col min="15621" max="15624" width="15.7109375" style="155" customWidth="1"/>
    <col min="15625" max="15872" width="9.140625" style="155"/>
    <col min="15873" max="15873" width="2.7109375" style="155" customWidth="1"/>
    <col min="15874" max="15874" width="21.7109375" style="155" customWidth="1"/>
    <col min="15875" max="15875" width="45.7109375" style="155" customWidth="1"/>
    <col min="15876" max="15876" width="7.5703125" style="155" customWidth="1"/>
    <col min="15877" max="15880" width="15.7109375" style="155" customWidth="1"/>
    <col min="15881" max="16128" width="9.140625" style="155"/>
    <col min="16129" max="16129" width="2.7109375" style="155" customWidth="1"/>
    <col min="16130" max="16130" width="21.7109375" style="155" customWidth="1"/>
    <col min="16131" max="16131" width="45.7109375" style="155" customWidth="1"/>
    <col min="16132" max="16132" width="7.5703125" style="155" customWidth="1"/>
    <col min="16133" max="16136" width="15.7109375" style="155" customWidth="1"/>
    <col min="16137" max="16384" width="9.140625" style="155"/>
  </cols>
  <sheetData>
    <row r="1" spans="1:9" ht="12.75" customHeight="1" x14ac:dyDescent="0.2">
      <c r="H1" s="165"/>
      <c r="I1" s="165" t="s">
        <v>569</v>
      </c>
    </row>
    <row r="2" spans="1:9" ht="17.25" customHeight="1" x14ac:dyDescent="0.2">
      <c r="B2" s="570" t="s">
        <v>784</v>
      </c>
      <c r="C2" s="570"/>
      <c r="D2" s="570"/>
      <c r="E2" s="570"/>
      <c r="F2" s="570"/>
      <c r="G2" s="570"/>
      <c r="H2" s="570"/>
      <c r="I2" s="570"/>
    </row>
    <row r="3" spans="1:9" ht="12" customHeight="1" thickBot="1" x14ac:dyDescent="0.25">
      <c r="E3" s="155"/>
      <c r="F3" s="155"/>
      <c r="G3" s="155"/>
      <c r="H3" s="37"/>
      <c r="I3" s="37" t="s">
        <v>128</v>
      </c>
    </row>
    <row r="4" spans="1:9" ht="24" customHeight="1" x14ac:dyDescent="0.2">
      <c r="B4" s="602" t="s">
        <v>60</v>
      </c>
      <c r="C4" s="604" t="s">
        <v>61</v>
      </c>
      <c r="D4" s="606" t="s">
        <v>84</v>
      </c>
      <c r="E4" s="573" t="s">
        <v>785</v>
      </c>
      <c r="F4" s="575" t="s">
        <v>786</v>
      </c>
      <c r="G4" s="585" t="s">
        <v>787</v>
      </c>
      <c r="H4" s="586"/>
      <c r="I4" s="583" t="s">
        <v>788</v>
      </c>
    </row>
    <row r="5" spans="1:9" ht="28.5" customHeight="1" x14ac:dyDescent="0.2">
      <c r="B5" s="603"/>
      <c r="C5" s="605"/>
      <c r="D5" s="607"/>
      <c r="E5" s="574"/>
      <c r="F5" s="576"/>
      <c r="G5" s="228" t="s">
        <v>67</v>
      </c>
      <c r="H5" s="291" t="s">
        <v>46</v>
      </c>
      <c r="I5" s="584"/>
    </row>
    <row r="6" spans="1:9" ht="12.75" customHeight="1" thickBot="1" x14ac:dyDescent="0.25">
      <c r="B6" s="161">
        <v>1</v>
      </c>
      <c r="C6" s="162">
        <v>2</v>
      </c>
      <c r="D6" s="304">
        <v>3</v>
      </c>
      <c r="E6" s="300">
        <v>4</v>
      </c>
      <c r="F6" s="296">
        <v>5</v>
      </c>
      <c r="G6" s="293">
        <v>6</v>
      </c>
      <c r="H6" s="292">
        <v>7</v>
      </c>
      <c r="I6" s="164">
        <v>8</v>
      </c>
    </row>
    <row r="7" spans="1:9" ht="20.100000000000001" customHeight="1" x14ac:dyDescent="0.2">
      <c r="B7" s="166"/>
      <c r="C7" s="167" t="s">
        <v>62</v>
      </c>
      <c r="D7" s="305"/>
      <c r="E7" s="294"/>
      <c r="F7" s="297"/>
      <c r="G7" s="294"/>
      <c r="H7" s="401"/>
      <c r="I7" s="402"/>
    </row>
    <row r="8" spans="1:9" ht="20.100000000000001" customHeight="1" x14ac:dyDescent="0.2">
      <c r="A8" s="168"/>
      <c r="B8" s="169" t="s">
        <v>270</v>
      </c>
      <c r="C8" s="167" t="s">
        <v>271</v>
      </c>
      <c r="D8" s="302" t="s">
        <v>272</v>
      </c>
      <c r="E8" s="295"/>
      <c r="F8" s="298"/>
      <c r="G8" s="295"/>
      <c r="H8" s="299"/>
      <c r="I8" s="403" t="str">
        <f>IFERROR(H8/G8,"  ")</f>
        <v xml:space="preserve">  </v>
      </c>
    </row>
    <row r="9" spans="1:9" ht="20.100000000000001" customHeight="1" x14ac:dyDescent="0.2">
      <c r="A9" s="168"/>
      <c r="B9" s="589"/>
      <c r="C9" s="170" t="s">
        <v>273</v>
      </c>
      <c r="D9" s="590" t="s">
        <v>274</v>
      </c>
      <c r="E9" s="591">
        <f>+E11+E18+E27+E28+E39</f>
        <v>139954</v>
      </c>
      <c r="F9" s="587">
        <f t="shared" ref="F9:H9" si="0">+F11+F18+F27+F28+F39</f>
        <v>283015</v>
      </c>
      <c r="G9" s="593">
        <f t="shared" si="0"/>
        <v>257592</v>
      </c>
      <c r="H9" s="587">
        <f t="shared" si="0"/>
        <v>152910</v>
      </c>
      <c r="I9" s="544">
        <f t="shared" ref="I9:I72" si="1">IFERROR(H9/G9,"  ")</f>
        <v>0.59361315568806483</v>
      </c>
    </row>
    <row r="10" spans="1:9" ht="13.5" customHeight="1" x14ac:dyDescent="0.2">
      <c r="A10" s="168"/>
      <c r="B10" s="589"/>
      <c r="C10" s="171" t="s">
        <v>275</v>
      </c>
      <c r="D10" s="590"/>
      <c r="E10" s="592"/>
      <c r="F10" s="588"/>
      <c r="G10" s="594"/>
      <c r="H10" s="588"/>
      <c r="I10" s="545" t="str">
        <f t="shared" si="1"/>
        <v xml:space="preserve">  </v>
      </c>
    </row>
    <row r="11" spans="1:9" ht="20.100000000000001" customHeight="1" x14ac:dyDescent="0.2">
      <c r="A11" s="168"/>
      <c r="B11" s="589" t="s">
        <v>276</v>
      </c>
      <c r="C11" s="172" t="s">
        <v>277</v>
      </c>
      <c r="D11" s="590" t="s">
        <v>278</v>
      </c>
      <c r="E11" s="595">
        <f>+E13+E14+E15+E16+E17</f>
        <v>142</v>
      </c>
      <c r="F11" s="597">
        <f t="shared" ref="F11:H11" si="2">+F13+F14+F15+F16+F17</f>
        <v>707</v>
      </c>
      <c r="G11" s="599">
        <f t="shared" si="2"/>
        <v>794</v>
      </c>
      <c r="H11" s="597">
        <f t="shared" si="2"/>
        <v>80</v>
      </c>
      <c r="I11" s="544">
        <f t="shared" si="1"/>
        <v>0.10075566750629723</v>
      </c>
    </row>
    <row r="12" spans="1:9" ht="12.75" customHeight="1" x14ac:dyDescent="0.2">
      <c r="A12" s="168"/>
      <c r="B12" s="589"/>
      <c r="C12" s="173" t="s">
        <v>279</v>
      </c>
      <c r="D12" s="590"/>
      <c r="E12" s="596"/>
      <c r="F12" s="598"/>
      <c r="G12" s="600"/>
      <c r="H12" s="598"/>
      <c r="I12" s="545" t="str">
        <f t="shared" si="1"/>
        <v xml:space="preserve">  </v>
      </c>
    </row>
    <row r="13" spans="1:9" ht="20.100000000000001" customHeight="1" x14ac:dyDescent="0.2">
      <c r="A13" s="168"/>
      <c r="B13" s="169" t="s">
        <v>85</v>
      </c>
      <c r="C13" s="174" t="s">
        <v>129</v>
      </c>
      <c r="D13" s="302" t="s">
        <v>280</v>
      </c>
      <c r="E13" s="267"/>
      <c r="F13" s="268"/>
      <c r="G13" s="381"/>
      <c r="H13" s="268"/>
      <c r="I13" s="404" t="str">
        <f t="shared" si="1"/>
        <v xml:space="preserve">  </v>
      </c>
    </row>
    <row r="14" spans="1:9" ht="25.5" customHeight="1" x14ac:dyDescent="0.2">
      <c r="A14" s="168"/>
      <c r="B14" s="169" t="s">
        <v>281</v>
      </c>
      <c r="C14" s="174" t="s">
        <v>282</v>
      </c>
      <c r="D14" s="302" t="s">
        <v>283</v>
      </c>
      <c r="E14" s="382">
        <v>142</v>
      </c>
      <c r="F14" s="391">
        <v>707</v>
      </c>
      <c r="G14" s="392">
        <v>794</v>
      </c>
      <c r="H14" s="268">
        <v>80</v>
      </c>
      <c r="I14" s="404">
        <f t="shared" si="1"/>
        <v>0.10075566750629723</v>
      </c>
    </row>
    <row r="15" spans="1:9" ht="20.100000000000001" customHeight="1" x14ac:dyDescent="0.2">
      <c r="A15" s="168"/>
      <c r="B15" s="169" t="s">
        <v>93</v>
      </c>
      <c r="C15" s="174" t="s">
        <v>284</v>
      </c>
      <c r="D15" s="302" t="s">
        <v>285</v>
      </c>
      <c r="E15" s="267"/>
      <c r="F15" s="268"/>
      <c r="G15" s="381"/>
      <c r="H15" s="268"/>
      <c r="I15" s="404" t="str">
        <f t="shared" si="1"/>
        <v xml:space="preserve">  </v>
      </c>
    </row>
    <row r="16" spans="1:9" ht="25.5" customHeight="1" x14ac:dyDescent="0.2">
      <c r="A16" s="168"/>
      <c r="B16" s="169" t="s">
        <v>286</v>
      </c>
      <c r="C16" s="174" t="s">
        <v>287</v>
      </c>
      <c r="D16" s="302" t="s">
        <v>288</v>
      </c>
      <c r="E16" s="267"/>
      <c r="F16" s="268"/>
      <c r="G16" s="381"/>
      <c r="H16" s="268"/>
      <c r="I16" s="404" t="str">
        <f t="shared" si="1"/>
        <v xml:space="preserve">  </v>
      </c>
    </row>
    <row r="17" spans="1:9" ht="20.100000000000001" customHeight="1" x14ac:dyDescent="0.2">
      <c r="A17" s="168"/>
      <c r="B17" s="169" t="s">
        <v>94</v>
      </c>
      <c r="C17" s="174" t="s">
        <v>289</v>
      </c>
      <c r="D17" s="302" t="s">
        <v>290</v>
      </c>
      <c r="E17" s="267"/>
      <c r="F17" s="268"/>
      <c r="G17" s="381"/>
      <c r="H17" s="268"/>
      <c r="I17" s="404" t="str">
        <f t="shared" si="1"/>
        <v xml:space="preserve">  </v>
      </c>
    </row>
    <row r="18" spans="1:9" ht="20.100000000000001" customHeight="1" x14ac:dyDescent="0.2">
      <c r="A18" s="168"/>
      <c r="B18" s="589" t="s">
        <v>291</v>
      </c>
      <c r="C18" s="172" t="s">
        <v>292</v>
      </c>
      <c r="D18" s="590" t="s">
        <v>293</v>
      </c>
      <c r="E18" s="595">
        <f>+E20+E21+E22+E23+E24+E25+E26</f>
        <v>139422</v>
      </c>
      <c r="F18" s="597">
        <f t="shared" ref="F18:H18" si="3">+F20+F21+F22+F23+F24+F25+F26</f>
        <v>281998</v>
      </c>
      <c r="G18" s="599">
        <f t="shared" si="3"/>
        <v>256248</v>
      </c>
      <c r="H18" s="597">
        <f t="shared" si="3"/>
        <v>151824</v>
      </c>
      <c r="I18" s="544">
        <f t="shared" si="1"/>
        <v>0.59248852673972086</v>
      </c>
    </row>
    <row r="19" spans="1:9" ht="12.75" customHeight="1" x14ac:dyDescent="0.2">
      <c r="A19" s="168"/>
      <c r="B19" s="589"/>
      <c r="C19" s="173" t="s">
        <v>294</v>
      </c>
      <c r="D19" s="590"/>
      <c r="E19" s="596"/>
      <c r="F19" s="598"/>
      <c r="G19" s="600"/>
      <c r="H19" s="598"/>
      <c r="I19" s="545" t="str">
        <f t="shared" si="1"/>
        <v xml:space="preserve">  </v>
      </c>
    </row>
    <row r="20" spans="1:9" ht="20.100000000000001" customHeight="1" x14ac:dyDescent="0.2">
      <c r="A20" s="168"/>
      <c r="B20" s="169" t="s">
        <v>295</v>
      </c>
      <c r="C20" s="174" t="s">
        <v>296</v>
      </c>
      <c r="D20" s="302" t="s">
        <v>297</v>
      </c>
      <c r="E20" s="382">
        <v>57592</v>
      </c>
      <c r="F20" s="391">
        <v>72907</v>
      </c>
      <c r="G20" s="392">
        <v>74107</v>
      </c>
      <c r="H20" s="268">
        <v>57123</v>
      </c>
      <c r="I20" s="404">
        <f t="shared" si="1"/>
        <v>0.77081787145613778</v>
      </c>
    </row>
    <row r="21" spans="1:9" ht="20.100000000000001" customHeight="1" x14ac:dyDescent="0.2">
      <c r="B21" s="176" t="s">
        <v>95</v>
      </c>
      <c r="C21" s="174" t="s">
        <v>298</v>
      </c>
      <c r="D21" s="302" t="s">
        <v>299</v>
      </c>
      <c r="E21" s="383">
        <v>81690</v>
      </c>
      <c r="F21" s="393">
        <v>195091</v>
      </c>
      <c r="G21" s="394">
        <v>168141</v>
      </c>
      <c r="H21" s="268">
        <v>94561</v>
      </c>
      <c r="I21" s="404">
        <f t="shared" si="1"/>
        <v>0.56239108843173291</v>
      </c>
    </row>
    <row r="22" spans="1:9" ht="20.100000000000001" customHeight="1" x14ac:dyDescent="0.2">
      <c r="B22" s="176" t="s">
        <v>96</v>
      </c>
      <c r="C22" s="174" t="s">
        <v>300</v>
      </c>
      <c r="D22" s="302" t="s">
        <v>301</v>
      </c>
      <c r="E22" s="383"/>
      <c r="F22" s="393"/>
      <c r="G22" s="394"/>
      <c r="H22" s="268"/>
      <c r="I22" s="404" t="str">
        <f t="shared" si="1"/>
        <v xml:space="preserve">  </v>
      </c>
    </row>
    <row r="23" spans="1:9" ht="25.5" customHeight="1" x14ac:dyDescent="0.2">
      <c r="B23" s="176" t="s">
        <v>302</v>
      </c>
      <c r="C23" s="174" t="s">
        <v>303</v>
      </c>
      <c r="D23" s="302" t="s">
        <v>304</v>
      </c>
      <c r="E23" s="385">
        <v>140</v>
      </c>
      <c r="F23" s="391">
        <v>14000</v>
      </c>
      <c r="G23" s="392">
        <v>14000</v>
      </c>
      <c r="H23" s="268">
        <v>140</v>
      </c>
      <c r="I23" s="404">
        <f t="shared" si="1"/>
        <v>0.01</v>
      </c>
    </row>
    <row r="24" spans="1:9" ht="25.5" customHeight="1" x14ac:dyDescent="0.2">
      <c r="B24" s="176" t="s">
        <v>305</v>
      </c>
      <c r="C24" s="174" t="s">
        <v>306</v>
      </c>
      <c r="D24" s="302" t="s">
        <v>307</v>
      </c>
      <c r="E24" s="267"/>
      <c r="F24" s="268"/>
      <c r="G24" s="381"/>
      <c r="H24" s="268"/>
      <c r="I24" s="404" t="str">
        <f t="shared" si="1"/>
        <v xml:space="preserve">  </v>
      </c>
    </row>
    <row r="25" spans="1:9" ht="25.5" customHeight="1" x14ac:dyDescent="0.2">
      <c r="B25" s="176" t="s">
        <v>308</v>
      </c>
      <c r="C25" s="174" t="s">
        <v>309</v>
      </c>
      <c r="D25" s="302" t="s">
        <v>310</v>
      </c>
      <c r="E25" s="267"/>
      <c r="F25" s="268"/>
      <c r="G25" s="381"/>
      <c r="H25" s="268"/>
      <c r="I25" s="404" t="str">
        <f t="shared" si="1"/>
        <v xml:space="preserve">  </v>
      </c>
    </row>
    <row r="26" spans="1:9" ht="25.5" customHeight="1" x14ac:dyDescent="0.2">
      <c r="B26" s="176" t="s">
        <v>308</v>
      </c>
      <c r="C26" s="174" t="s">
        <v>311</v>
      </c>
      <c r="D26" s="302" t="s">
        <v>312</v>
      </c>
      <c r="E26" s="267"/>
      <c r="F26" s="268"/>
      <c r="G26" s="381"/>
      <c r="H26" s="268"/>
      <c r="I26" s="404" t="str">
        <f t="shared" si="1"/>
        <v xml:space="preserve">  </v>
      </c>
    </row>
    <row r="27" spans="1:9" ht="20.100000000000001" customHeight="1" x14ac:dyDescent="0.2">
      <c r="A27" s="168"/>
      <c r="B27" s="169" t="s">
        <v>313</v>
      </c>
      <c r="C27" s="174" t="s">
        <v>314</v>
      </c>
      <c r="D27" s="302" t="s">
        <v>315</v>
      </c>
      <c r="E27" s="267"/>
      <c r="F27" s="268"/>
      <c r="G27" s="381"/>
      <c r="H27" s="268"/>
      <c r="I27" s="404" t="str">
        <f t="shared" si="1"/>
        <v xml:space="preserve">  </v>
      </c>
    </row>
    <row r="28" spans="1:9" ht="25.5" customHeight="1" x14ac:dyDescent="0.2">
      <c r="A28" s="168"/>
      <c r="B28" s="589" t="s">
        <v>316</v>
      </c>
      <c r="C28" s="172" t="s">
        <v>317</v>
      </c>
      <c r="D28" s="590" t="s">
        <v>318</v>
      </c>
      <c r="E28" s="595">
        <f>+E30+E31+E32+E33+E34+E35+E36+E37+E38</f>
        <v>390</v>
      </c>
      <c r="F28" s="597">
        <f t="shared" ref="F28:H28" si="4">+F30+F31+F32+F33+F34+F35+F36+F37+F38</f>
        <v>310</v>
      </c>
      <c r="G28" s="599">
        <f t="shared" si="4"/>
        <v>550</v>
      </c>
      <c r="H28" s="597">
        <f t="shared" si="4"/>
        <v>257</v>
      </c>
      <c r="I28" s="544">
        <f t="shared" si="1"/>
        <v>0.46727272727272728</v>
      </c>
    </row>
    <row r="29" spans="1:9" ht="22.5" customHeight="1" x14ac:dyDescent="0.2">
      <c r="A29" s="168"/>
      <c r="B29" s="589"/>
      <c r="C29" s="173" t="s">
        <v>319</v>
      </c>
      <c r="D29" s="590"/>
      <c r="E29" s="596"/>
      <c r="F29" s="598"/>
      <c r="G29" s="600"/>
      <c r="H29" s="598"/>
      <c r="I29" s="545" t="str">
        <f t="shared" si="1"/>
        <v xml:space="preserve">  </v>
      </c>
    </row>
    <row r="30" spans="1:9" ht="25.5" customHeight="1" x14ac:dyDescent="0.2">
      <c r="A30" s="168"/>
      <c r="B30" s="169" t="s">
        <v>320</v>
      </c>
      <c r="C30" s="174" t="s">
        <v>321</v>
      </c>
      <c r="D30" s="302" t="s">
        <v>322</v>
      </c>
      <c r="E30" s="267"/>
      <c r="F30" s="268"/>
      <c r="G30" s="381"/>
      <c r="H30" s="268"/>
      <c r="I30" s="404" t="str">
        <f t="shared" si="1"/>
        <v xml:space="preserve">  </v>
      </c>
    </row>
    <row r="31" spans="1:9" ht="25.5" customHeight="1" x14ac:dyDescent="0.2">
      <c r="B31" s="176" t="s">
        <v>323</v>
      </c>
      <c r="C31" s="174" t="s">
        <v>324</v>
      </c>
      <c r="D31" s="302" t="s">
        <v>325</v>
      </c>
      <c r="E31" s="267"/>
      <c r="F31" s="268"/>
      <c r="G31" s="381"/>
      <c r="H31" s="268"/>
      <c r="I31" s="404" t="str">
        <f t="shared" si="1"/>
        <v xml:space="preserve">  </v>
      </c>
    </row>
    <row r="32" spans="1:9" ht="35.25" customHeight="1" x14ac:dyDescent="0.2">
      <c r="B32" s="176" t="s">
        <v>326</v>
      </c>
      <c r="C32" s="174" t="s">
        <v>327</v>
      </c>
      <c r="D32" s="302" t="s">
        <v>328</v>
      </c>
      <c r="E32" s="267"/>
      <c r="F32" s="268"/>
      <c r="G32" s="381"/>
      <c r="H32" s="268"/>
      <c r="I32" s="404" t="str">
        <f t="shared" si="1"/>
        <v xml:space="preserve">  </v>
      </c>
    </row>
    <row r="33" spans="1:9" ht="35.25" customHeight="1" x14ac:dyDescent="0.2">
      <c r="B33" s="176" t="s">
        <v>329</v>
      </c>
      <c r="C33" s="174" t="s">
        <v>330</v>
      </c>
      <c r="D33" s="302" t="s">
        <v>331</v>
      </c>
      <c r="E33" s="267"/>
      <c r="F33" s="268"/>
      <c r="G33" s="381"/>
      <c r="H33" s="268"/>
      <c r="I33" s="404" t="str">
        <f t="shared" si="1"/>
        <v xml:space="preserve">  </v>
      </c>
    </row>
    <row r="34" spans="1:9" ht="25.5" customHeight="1" x14ac:dyDescent="0.2">
      <c r="B34" s="176" t="s">
        <v>332</v>
      </c>
      <c r="C34" s="174" t="s">
        <v>333</v>
      </c>
      <c r="D34" s="302" t="s">
        <v>334</v>
      </c>
      <c r="E34" s="267"/>
      <c r="F34" s="268"/>
      <c r="G34" s="381"/>
      <c r="H34" s="268"/>
      <c r="I34" s="404" t="str">
        <f t="shared" si="1"/>
        <v xml:space="preserve">  </v>
      </c>
    </row>
    <row r="35" spans="1:9" ht="25.5" customHeight="1" x14ac:dyDescent="0.2">
      <c r="B35" s="176" t="s">
        <v>332</v>
      </c>
      <c r="C35" s="174" t="s">
        <v>335</v>
      </c>
      <c r="D35" s="302" t="s">
        <v>336</v>
      </c>
      <c r="E35" s="267"/>
      <c r="F35" s="268"/>
      <c r="G35" s="381"/>
      <c r="H35" s="268"/>
      <c r="I35" s="404" t="str">
        <f t="shared" si="1"/>
        <v xml:space="preserve">  </v>
      </c>
    </row>
    <row r="36" spans="1:9" ht="39" customHeight="1" x14ac:dyDescent="0.2">
      <c r="B36" s="176" t="s">
        <v>130</v>
      </c>
      <c r="C36" s="174" t="s">
        <v>337</v>
      </c>
      <c r="D36" s="302" t="s">
        <v>338</v>
      </c>
      <c r="E36" s="267"/>
      <c r="F36" s="268"/>
      <c r="G36" s="381"/>
      <c r="H36" s="268"/>
      <c r="I36" s="404" t="str">
        <f t="shared" si="1"/>
        <v xml:space="preserve">  </v>
      </c>
    </row>
    <row r="37" spans="1:9" ht="25.5" customHeight="1" x14ac:dyDescent="0.2">
      <c r="B37" s="176" t="s">
        <v>131</v>
      </c>
      <c r="C37" s="174" t="s">
        <v>339</v>
      </c>
      <c r="D37" s="302" t="s">
        <v>340</v>
      </c>
      <c r="E37" s="267"/>
      <c r="F37" s="268"/>
      <c r="G37" s="381"/>
      <c r="H37" s="268"/>
      <c r="I37" s="404" t="str">
        <f t="shared" si="1"/>
        <v xml:space="preserve">  </v>
      </c>
    </row>
    <row r="38" spans="1:9" ht="25.5" customHeight="1" x14ac:dyDescent="0.2">
      <c r="B38" s="176" t="s">
        <v>341</v>
      </c>
      <c r="C38" s="174" t="s">
        <v>342</v>
      </c>
      <c r="D38" s="302" t="s">
        <v>343</v>
      </c>
      <c r="E38" s="384">
        <v>390</v>
      </c>
      <c r="F38" s="393">
        <v>310</v>
      </c>
      <c r="G38" s="394">
        <v>550</v>
      </c>
      <c r="H38" s="268">
        <v>257</v>
      </c>
      <c r="I38" s="404">
        <f t="shared" si="1"/>
        <v>0.46727272727272728</v>
      </c>
    </row>
    <row r="39" spans="1:9" ht="25.5" customHeight="1" x14ac:dyDescent="0.2">
      <c r="B39" s="176" t="s">
        <v>344</v>
      </c>
      <c r="C39" s="174" t="s">
        <v>345</v>
      </c>
      <c r="D39" s="302" t="s">
        <v>346</v>
      </c>
      <c r="E39" s="267"/>
      <c r="F39" s="268"/>
      <c r="G39" s="381"/>
      <c r="H39" s="268">
        <v>749</v>
      </c>
      <c r="I39" s="404" t="str">
        <f t="shared" si="1"/>
        <v xml:space="preserve">  </v>
      </c>
    </row>
    <row r="40" spans="1:9" ht="20.100000000000001" customHeight="1" x14ac:dyDescent="0.2">
      <c r="A40" s="168"/>
      <c r="B40" s="169">
        <v>288</v>
      </c>
      <c r="C40" s="167" t="s">
        <v>347</v>
      </c>
      <c r="D40" s="302" t="s">
        <v>348</v>
      </c>
      <c r="E40" s="267">
        <v>1257</v>
      </c>
      <c r="F40" s="268"/>
      <c r="G40" s="381"/>
      <c r="H40" s="268">
        <v>1257</v>
      </c>
      <c r="I40" s="404" t="str">
        <f t="shared" si="1"/>
        <v xml:space="preserve">  </v>
      </c>
    </row>
    <row r="41" spans="1:9" ht="20.100000000000001" customHeight="1" x14ac:dyDescent="0.2">
      <c r="A41" s="168"/>
      <c r="B41" s="589"/>
      <c r="C41" s="170" t="s">
        <v>349</v>
      </c>
      <c r="D41" s="590" t="s">
        <v>350</v>
      </c>
      <c r="E41" s="591">
        <f>+E43+E49+E50+E57+E62+E72+E73</f>
        <v>141902</v>
      </c>
      <c r="F41" s="587">
        <f t="shared" ref="F41:H41" si="5">+F43+F49+F50+F57+F62+F72+F73</f>
        <v>110926</v>
      </c>
      <c r="G41" s="593">
        <f t="shared" si="5"/>
        <v>115910</v>
      </c>
      <c r="H41" s="587">
        <f t="shared" si="5"/>
        <v>155705</v>
      </c>
      <c r="I41" s="544">
        <f t="shared" si="1"/>
        <v>1.3433267190061255</v>
      </c>
    </row>
    <row r="42" spans="1:9" ht="12.75" customHeight="1" x14ac:dyDescent="0.2">
      <c r="A42" s="168"/>
      <c r="B42" s="589"/>
      <c r="C42" s="171" t="s">
        <v>351</v>
      </c>
      <c r="D42" s="590"/>
      <c r="E42" s="592"/>
      <c r="F42" s="588"/>
      <c r="G42" s="594"/>
      <c r="H42" s="588"/>
      <c r="I42" s="545" t="str">
        <f t="shared" si="1"/>
        <v xml:space="preserve">  </v>
      </c>
    </row>
    <row r="43" spans="1:9" ht="25.5" customHeight="1" x14ac:dyDescent="0.2">
      <c r="B43" s="176" t="s">
        <v>352</v>
      </c>
      <c r="C43" s="174" t="s">
        <v>353</v>
      </c>
      <c r="D43" s="302" t="s">
        <v>354</v>
      </c>
      <c r="E43" s="267">
        <f>+E44+E45+E46+E47+E48</f>
        <v>13302</v>
      </c>
      <c r="F43" s="268">
        <f t="shared" ref="F43:H43" si="6">+F44+F45+F46+F47+F48</f>
        <v>13922</v>
      </c>
      <c r="G43" s="381">
        <f t="shared" si="6"/>
        <v>16400</v>
      </c>
      <c r="H43" s="268">
        <f t="shared" si="6"/>
        <v>7572</v>
      </c>
      <c r="I43" s="404">
        <f t="shared" si="1"/>
        <v>0.46170731707317075</v>
      </c>
    </row>
    <row r="44" spans="1:9" ht="20.100000000000001" customHeight="1" x14ac:dyDescent="0.2">
      <c r="B44" s="176">
        <v>10</v>
      </c>
      <c r="C44" s="174" t="s">
        <v>355</v>
      </c>
      <c r="D44" s="302" t="s">
        <v>356</v>
      </c>
      <c r="E44" s="386">
        <v>6071</v>
      </c>
      <c r="F44" s="395">
        <v>13302</v>
      </c>
      <c r="G44" s="396">
        <v>15750</v>
      </c>
      <c r="H44" s="268">
        <v>6815</v>
      </c>
      <c r="I44" s="404">
        <f t="shared" si="1"/>
        <v>0.43269841269841269</v>
      </c>
    </row>
    <row r="45" spans="1:9" ht="20.100000000000001" customHeight="1" x14ac:dyDescent="0.2">
      <c r="B45" s="176" t="s">
        <v>357</v>
      </c>
      <c r="C45" s="174" t="s">
        <v>358</v>
      </c>
      <c r="D45" s="302" t="s">
        <v>359</v>
      </c>
      <c r="E45" s="386"/>
      <c r="F45" s="395"/>
      <c r="G45" s="396"/>
      <c r="H45" s="268"/>
      <c r="I45" s="404" t="str">
        <f t="shared" si="1"/>
        <v xml:space="preserve">  </v>
      </c>
    </row>
    <row r="46" spans="1:9" ht="20.100000000000001" customHeight="1" x14ac:dyDescent="0.2">
      <c r="B46" s="176">
        <v>13</v>
      </c>
      <c r="C46" s="174" t="s">
        <v>360</v>
      </c>
      <c r="D46" s="302" t="s">
        <v>361</v>
      </c>
      <c r="E46" s="386">
        <v>756</v>
      </c>
      <c r="F46" s="395">
        <v>620</v>
      </c>
      <c r="G46" s="396">
        <v>650</v>
      </c>
      <c r="H46" s="268">
        <v>757</v>
      </c>
      <c r="I46" s="404">
        <f t="shared" si="1"/>
        <v>1.1646153846153846</v>
      </c>
    </row>
    <row r="47" spans="1:9" ht="20.100000000000001" customHeight="1" x14ac:dyDescent="0.2">
      <c r="B47" s="176" t="s">
        <v>362</v>
      </c>
      <c r="C47" s="174" t="s">
        <v>363</v>
      </c>
      <c r="D47" s="302" t="s">
        <v>364</v>
      </c>
      <c r="E47" s="386">
        <v>6475</v>
      </c>
      <c r="F47" s="395"/>
      <c r="G47" s="396"/>
      <c r="H47" s="268"/>
      <c r="I47" s="404" t="str">
        <f t="shared" si="1"/>
        <v xml:space="preserve">  </v>
      </c>
    </row>
    <row r="48" spans="1:9" ht="20.100000000000001" customHeight="1" x14ac:dyDescent="0.2">
      <c r="B48" s="176" t="s">
        <v>365</v>
      </c>
      <c r="C48" s="174" t="s">
        <v>366</v>
      </c>
      <c r="D48" s="302" t="s">
        <v>367</v>
      </c>
      <c r="E48" s="267"/>
      <c r="F48" s="268"/>
      <c r="G48" s="381"/>
      <c r="H48" s="268"/>
      <c r="I48" s="404" t="str">
        <f t="shared" si="1"/>
        <v xml:space="preserve">  </v>
      </c>
    </row>
    <row r="49" spans="1:9" ht="25.5" customHeight="1" x14ac:dyDescent="0.2">
      <c r="A49" s="168"/>
      <c r="B49" s="169">
        <v>14</v>
      </c>
      <c r="C49" s="174" t="s">
        <v>368</v>
      </c>
      <c r="D49" s="302" t="s">
        <v>369</v>
      </c>
      <c r="E49" s="267"/>
      <c r="F49" s="268"/>
      <c r="G49" s="381"/>
      <c r="H49" s="268"/>
      <c r="I49" s="404" t="str">
        <f t="shared" si="1"/>
        <v xml:space="preserve">  </v>
      </c>
    </row>
    <row r="50" spans="1:9" ht="20.100000000000001" customHeight="1" x14ac:dyDescent="0.2">
      <c r="A50" s="168"/>
      <c r="B50" s="589">
        <v>20</v>
      </c>
      <c r="C50" s="172" t="s">
        <v>370</v>
      </c>
      <c r="D50" s="590" t="s">
        <v>371</v>
      </c>
      <c r="E50" s="595">
        <f>+E52+E53+E54+E55+E56</f>
        <v>97256</v>
      </c>
      <c r="F50" s="597">
        <f t="shared" ref="F50:H50" si="7">+F52+F53+F54+F55+F56</f>
        <v>94206</v>
      </c>
      <c r="G50" s="599">
        <f t="shared" si="7"/>
        <v>94560</v>
      </c>
      <c r="H50" s="597">
        <f t="shared" si="7"/>
        <v>106325</v>
      </c>
      <c r="I50" s="544">
        <f t="shared" si="1"/>
        <v>1.1244183587140439</v>
      </c>
    </row>
    <row r="51" spans="1:9" ht="12" customHeight="1" x14ac:dyDescent="0.2">
      <c r="A51" s="168"/>
      <c r="B51" s="589"/>
      <c r="C51" s="173" t="s">
        <v>372</v>
      </c>
      <c r="D51" s="590"/>
      <c r="E51" s="596"/>
      <c r="F51" s="598"/>
      <c r="G51" s="600"/>
      <c r="H51" s="598"/>
      <c r="I51" s="545" t="str">
        <f t="shared" si="1"/>
        <v xml:space="preserve">  </v>
      </c>
    </row>
    <row r="52" spans="1:9" ht="20.100000000000001" customHeight="1" x14ac:dyDescent="0.2">
      <c r="A52" s="168"/>
      <c r="B52" s="169">
        <v>204</v>
      </c>
      <c r="C52" s="174" t="s">
        <v>373</v>
      </c>
      <c r="D52" s="302" t="s">
        <v>374</v>
      </c>
      <c r="E52" s="387">
        <v>97256</v>
      </c>
      <c r="F52" s="397">
        <v>94206</v>
      </c>
      <c r="G52" s="398">
        <v>94560</v>
      </c>
      <c r="H52" s="268">
        <v>106325</v>
      </c>
      <c r="I52" s="404">
        <f t="shared" si="1"/>
        <v>1.1244183587140439</v>
      </c>
    </row>
    <row r="53" spans="1:9" ht="20.100000000000001" customHeight="1" x14ac:dyDescent="0.2">
      <c r="A53" s="168"/>
      <c r="B53" s="169">
        <v>205</v>
      </c>
      <c r="C53" s="174" t="s">
        <v>375</v>
      </c>
      <c r="D53" s="302" t="s">
        <v>376</v>
      </c>
      <c r="E53" s="267"/>
      <c r="F53" s="268"/>
      <c r="G53" s="381"/>
      <c r="H53" s="268"/>
      <c r="I53" s="404" t="str">
        <f t="shared" si="1"/>
        <v xml:space="preserve">  </v>
      </c>
    </row>
    <row r="54" spans="1:9" ht="25.5" customHeight="1" x14ac:dyDescent="0.2">
      <c r="A54" s="168"/>
      <c r="B54" s="169" t="s">
        <v>377</v>
      </c>
      <c r="C54" s="174" t="s">
        <v>378</v>
      </c>
      <c r="D54" s="302" t="s">
        <v>379</v>
      </c>
      <c r="E54" s="267"/>
      <c r="F54" s="268"/>
      <c r="G54" s="381"/>
      <c r="H54" s="268"/>
      <c r="I54" s="404" t="str">
        <f t="shared" si="1"/>
        <v xml:space="preserve">  </v>
      </c>
    </row>
    <row r="55" spans="1:9" ht="25.5" customHeight="1" x14ac:dyDescent="0.2">
      <c r="A55" s="168"/>
      <c r="B55" s="169" t="s">
        <v>380</v>
      </c>
      <c r="C55" s="174" t="s">
        <v>381</v>
      </c>
      <c r="D55" s="302" t="s">
        <v>382</v>
      </c>
      <c r="E55" s="267"/>
      <c r="F55" s="268"/>
      <c r="G55" s="381"/>
      <c r="H55" s="268"/>
      <c r="I55" s="404" t="str">
        <f t="shared" si="1"/>
        <v xml:space="preserve">  </v>
      </c>
    </row>
    <row r="56" spans="1:9" ht="20.100000000000001" customHeight="1" x14ac:dyDescent="0.2">
      <c r="A56" s="168"/>
      <c r="B56" s="169">
        <v>206</v>
      </c>
      <c r="C56" s="174" t="s">
        <v>383</v>
      </c>
      <c r="D56" s="302" t="s">
        <v>384</v>
      </c>
      <c r="E56" s="267"/>
      <c r="F56" s="268"/>
      <c r="G56" s="381"/>
      <c r="H56" s="268"/>
      <c r="I56" s="404" t="str">
        <f t="shared" si="1"/>
        <v xml:space="preserve">  </v>
      </c>
    </row>
    <row r="57" spans="1:9" ht="20.100000000000001" customHeight="1" x14ac:dyDescent="0.2">
      <c r="A57" s="168"/>
      <c r="B57" s="589" t="s">
        <v>385</v>
      </c>
      <c r="C57" s="172" t="s">
        <v>386</v>
      </c>
      <c r="D57" s="590" t="s">
        <v>387</v>
      </c>
      <c r="E57" s="595">
        <f>+E59+E60+E61</f>
        <v>1557</v>
      </c>
      <c r="F57" s="597">
        <f t="shared" ref="F57:G57" si="8">+F59+F60+F61</f>
        <v>1060</v>
      </c>
      <c r="G57" s="599">
        <f t="shared" si="8"/>
        <v>1600</v>
      </c>
      <c r="H57" s="597">
        <f>+H59+H60+H61</f>
        <v>664</v>
      </c>
      <c r="I57" s="544">
        <f t="shared" si="1"/>
        <v>0.41499999999999998</v>
      </c>
    </row>
    <row r="58" spans="1:9" ht="12" customHeight="1" x14ac:dyDescent="0.2">
      <c r="A58" s="168"/>
      <c r="B58" s="589"/>
      <c r="C58" s="173" t="s">
        <v>388</v>
      </c>
      <c r="D58" s="590"/>
      <c r="E58" s="596"/>
      <c r="F58" s="598"/>
      <c r="G58" s="600"/>
      <c r="H58" s="598"/>
      <c r="I58" s="545" t="str">
        <f t="shared" si="1"/>
        <v xml:space="preserve">  </v>
      </c>
    </row>
    <row r="59" spans="1:9" ht="23.25" customHeight="1" x14ac:dyDescent="0.2">
      <c r="B59" s="176" t="s">
        <v>389</v>
      </c>
      <c r="C59" s="174" t="s">
        <v>390</v>
      </c>
      <c r="D59" s="302" t="s">
        <v>391</v>
      </c>
      <c r="E59" s="388">
        <v>1455</v>
      </c>
      <c r="F59" s="397"/>
      <c r="G59" s="398"/>
      <c r="H59" s="268">
        <v>664</v>
      </c>
      <c r="I59" s="404" t="str">
        <f t="shared" si="1"/>
        <v xml:space="preserve">  </v>
      </c>
    </row>
    <row r="60" spans="1:9" ht="20.100000000000001" customHeight="1" x14ac:dyDescent="0.2">
      <c r="B60" s="176">
        <v>223</v>
      </c>
      <c r="C60" s="174" t="s">
        <v>392</v>
      </c>
      <c r="D60" s="302" t="s">
        <v>393</v>
      </c>
      <c r="E60" s="388">
        <v>102</v>
      </c>
      <c r="F60" s="397">
        <v>1060</v>
      </c>
      <c r="G60" s="398">
        <v>1600</v>
      </c>
      <c r="H60" s="268"/>
      <c r="I60" s="404">
        <f t="shared" si="1"/>
        <v>0</v>
      </c>
    </row>
    <row r="61" spans="1:9" ht="25.5" customHeight="1" x14ac:dyDescent="0.2">
      <c r="A61" s="168"/>
      <c r="B61" s="169">
        <v>224</v>
      </c>
      <c r="C61" s="174" t="s">
        <v>394</v>
      </c>
      <c r="D61" s="302" t="s">
        <v>395</v>
      </c>
      <c r="E61" s="267"/>
      <c r="F61" s="268"/>
      <c r="G61" s="381"/>
      <c r="H61" s="268"/>
      <c r="I61" s="404" t="str">
        <f t="shared" si="1"/>
        <v xml:space="preserve">  </v>
      </c>
    </row>
    <row r="62" spans="1:9" ht="20.100000000000001" customHeight="1" x14ac:dyDescent="0.2">
      <c r="A62" s="168"/>
      <c r="B62" s="589">
        <v>23</v>
      </c>
      <c r="C62" s="172" t="s">
        <v>396</v>
      </c>
      <c r="D62" s="590" t="s">
        <v>397</v>
      </c>
      <c r="E62" s="595">
        <f>+E64+E65+E66+E67+E68+E69+E70+E71</f>
        <v>0</v>
      </c>
      <c r="F62" s="597">
        <f t="shared" ref="F62:H62" si="9">+F64+F65+F66+F67+F68+F69+F70+F71</f>
        <v>0</v>
      </c>
      <c r="G62" s="599">
        <f t="shared" si="9"/>
        <v>0</v>
      </c>
      <c r="H62" s="597">
        <f t="shared" si="9"/>
        <v>0</v>
      </c>
      <c r="I62" s="544" t="str">
        <f t="shared" si="1"/>
        <v xml:space="preserve">  </v>
      </c>
    </row>
    <row r="63" spans="1:9" ht="20.100000000000001" customHeight="1" x14ac:dyDescent="0.2">
      <c r="A63" s="168"/>
      <c r="B63" s="589"/>
      <c r="C63" s="173" t="s">
        <v>398</v>
      </c>
      <c r="D63" s="590"/>
      <c r="E63" s="596"/>
      <c r="F63" s="598"/>
      <c r="G63" s="600"/>
      <c r="H63" s="598"/>
      <c r="I63" s="545" t="str">
        <f t="shared" si="1"/>
        <v xml:space="preserve">  </v>
      </c>
    </row>
    <row r="64" spans="1:9" ht="25.5" customHeight="1" x14ac:dyDescent="0.2">
      <c r="B64" s="176">
        <v>230</v>
      </c>
      <c r="C64" s="174" t="s">
        <v>399</v>
      </c>
      <c r="D64" s="302" t="s">
        <v>400</v>
      </c>
      <c r="E64" s="267"/>
      <c r="F64" s="268"/>
      <c r="G64" s="381"/>
      <c r="H64" s="268"/>
      <c r="I64" s="404" t="str">
        <f t="shared" si="1"/>
        <v xml:space="preserve">  </v>
      </c>
    </row>
    <row r="65" spans="1:9" ht="25.5" customHeight="1" x14ac:dyDescent="0.2">
      <c r="B65" s="176">
        <v>231</v>
      </c>
      <c r="C65" s="174" t="s">
        <v>401</v>
      </c>
      <c r="D65" s="302" t="s">
        <v>402</v>
      </c>
      <c r="E65" s="267"/>
      <c r="F65" s="268"/>
      <c r="G65" s="381"/>
      <c r="H65" s="268"/>
      <c r="I65" s="404" t="str">
        <f t="shared" si="1"/>
        <v xml:space="preserve">  </v>
      </c>
    </row>
    <row r="66" spans="1:9" ht="20.100000000000001" customHeight="1" x14ac:dyDescent="0.2">
      <c r="B66" s="176" t="s">
        <v>403</v>
      </c>
      <c r="C66" s="174" t="s">
        <v>404</v>
      </c>
      <c r="D66" s="302" t="s">
        <v>405</v>
      </c>
      <c r="E66" s="267"/>
      <c r="F66" s="268"/>
      <c r="G66" s="381"/>
      <c r="H66" s="268"/>
      <c r="I66" s="404" t="str">
        <f t="shared" si="1"/>
        <v xml:space="preserve">  </v>
      </c>
    </row>
    <row r="67" spans="1:9" ht="25.5" customHeight="1" x14ac:dyDescent="0.2">
      <c r="B67" s="176" t="s">
        <v>406</v>
      </c>
      <c r="C67" s="174" t="s">
        <v>407</v>
      </c>
      <c r="D67" s="302" t="s">
        <v>408</v>
      </c>
      <c r="E67" s="267"/>
      <c r="F67" s="268"/>
      <c r="G67" s="381"/>
      <c r="H67" s="268"/>
      <c r="I67" s="404" t="str">
        <f t="shared" si="1"/>
        <v xml:space="preserve">  </v>
      </c>
    </row>
    <row r="68" spans="1:9" ht="25.5" customHeight="1" x14ac:dyDescent="0.2">
      <c r="B68" s="176">
        <v>235</v>
      </c>
      <c r="C68" s="174" t="s">
        <v>409</v>
      </c>
      <c r="D68" s="302" t="s">
        <v>410</v>
      </c>
      <c r="E68" s="267"/>
      <c r="F68" s="268"/>
      <c r="G68" s="381"/>
      <c r="H68" s="268"/>
      <c r="I68" s="404" t="str">
        <f t="shared" si="1"/>
        <v xml:space="preserve">  </v>
      </c>
    </row>
    <row r="69" spans="1:9" ht="25.5" customHeight="1" x14ac:dyDescent="0.2">
      <c r="B69" s="176" t="s">
        <v>411</v>
      </c>
      <c r="C69" s="174" t="s">
        <v>412</v>
      </c>
      <c r="D69" s="302" t="s">
        <v>413</v>
      </c>
      <c r="E69" s="267"/>
      <c r="F69" s="268"/>
      <c r="G69" s="381"/>
      <c r="H69" s="268"/>
      <c r="I69" s="404" t="str">
        <f t="shared" si="1"/>
        <v xml:space="preserve">  </v>
      </c>
    </row>
    <row r="70" spans="1:9" ht="25.5" customHeight="1" x14ac:dyDescent="0.2">
      <c r="B70" s="176">
        <v>237</v>
      </c>
      <c r="C70" s="174" t="s">
        <v>414</v>
      </c>
      <c r="D70" s="302" t="s">
        <v>415</v>
      </c>
      <c r="E70" s="267"/>
      <c r="F70" s="268"/>
      <c r="G70" s="381"/>
      <c r="H70" s="268"/>
      <c r="I70" s="404" t="str">
        <f t="shared" si="1"/>
        <v xml:space="preserve">  </v>
      </c>
    </row>
    <row r="71" spans="1:9" ht="20.100000000000001" customHeight="1" x14ac:dyDescent="0.2">
      <c r="B71" s="176" t="s">
        <v>416</v>
      </c>
      <c r="C71" s="174" t="s">
        <v>417</v>
      </c>
      <c r="D71" s="302" t="s">
        <v>418</v>
      </c>
      <c r="E71" s="267"/>
      <c r="F71" s="268"/>
      <c r="G71" s="381"/>
      <c r="H71" s="268"/>
      <c r="I71" s="404" t="str">
        <f t="shared" si="1"/>
        <v xml:space="preserve">  </v>
      </c>
    </row>
    <row r="72" spans="1:9" ht="20.100000000000001" customHeight="1" x14ac:dyDescent="0.2">
      <c r="B72" s="176">
        <v>24</v>
      </c>
      <c r="C72" s="174" t="s">
        <v>419</v>
      </c>
      <c r="D72" s="302" t="s">
        <v>420</v>
      </c>
      <c r="E72" s="387">
        <v>29136</v>
      </c>
      <c r="F72" s="397">
        <v>1738</v>
      </c>
      <c r="G72" s="398">
        <v>3350</v>
      </c>
      <c r="H72" s="268">
        <v>41144</v>
      </c>
      <c r="I72" s="404">
        <f t="shared" si="1"/>
        <v>12.281791044776119</v>
      </c>
    </row>
    <row r="73" spans="1:9" ht="25.5" customHeight="1" x14ac:dyDescent="0.2">
      <c r="B73" s="176" t="s">
        <v>421</v>
      </c>
      <c r="C73" s="174" t="s">
        <v>422</v>
      </c>
      <c r="D73" s="302" t="s">
        <v>423</v>
      </c>
      <c r="E73" s="387">
        <v>651</v>
      </c>
      <c r="F73" s="397"/>
      <c r="G73" s="398"/>
      <c r="H73" s="268"/>
      <c r="I73" s="404" t="str">
        <f t="shared" ref="I73:I136" si="10">IFERROR(H73/G73,"  ")</f>
        <v xml:space="preserve">  </v>
      </c>
    </row>
    <row r="74" spans="1:9" ht="25.5" customHeight="1" x14ac:dyDescent="0.2">
      <c r="B74" s="176"/>
      <c r="C74" s="167" t="s">
        <v>424</v>
      </c>
      <c r="D74" s="302" t="s">
        <v>425</v>
      </c>
      <c r="E74" s="267">
        <f>+E8+E9+E40+E41</f>
        <v>283113</v>
      </c>
      <c r="F74" s="268">
        <f t="shared" ref="F74:H74" si="11">+F8+F9+F40+F41</f>
        <v>393941</v>
      </c>
      <c r="G74" s="381">
        <f t="shared" si="11"/>
        <v>373502</v>
      </c>
      <c r="H74" s="268">
        <f t="shared" si="11"/>
        <v>309872</v>
      </c>
      <c r="I74" s="404">
        <f t="shared" si="10"/>
        <v>0.8296394664553336</v>
      </c>
    </row>
    <row r="75" spans="1:9" ht="20.100000000000001" customHeight="1" x14ac:dyDescent="0.2">
      <c r="B75" s="176">
        <v>88</v>
      </c>
      <c r="C75" s="167" t="s">
        <v>426</v>
      </c>
      <c r="D75" s="302" t="s">
        <v>427</v>
      </c>
      <c r="E75" s="267"/>
      <c r="F75" s="268"/>
      <c r="G75" s="381"/>
      <c r="H75" s="268"/>
      <c r="I75" s="404" t="str">
        <f t="shared" si="10"/>
        <v xml:space="preserve">  </v>
      </c>
    </row>
    <row r="76" spans="1:9" ht="20.100000000000001" customHeight="1" x14ac:dyDescent="0.2">
      <c r="A76" s="168"/>
      <c r="B76" s="177"/>
      <c r="C76" s="167" t="s">
        <v>66</v>
      </c>
      <c r="D76" s="303"/>
      <c r="E76" s="267"/>
      <c r="F76" s="268"/>
      <c r="G76" s="381"/>
      <c r="H76" s="268"/>
      <c r="I76" s="404" t="str">
        <f t="shared" si="10"/>
        <v xml:space="preserve">  </v>
      </c>
    </row>
    <row r="77" spans="1:9" ht="20.100000000000001" customHeight="1" x14ac:dyDescent="0.2">
      <c r="A77" s="168"/>
      <c r="B77" s="589"/>
      <c r="C77" s="170" t="s">
        <v>428</v>
      </c>
      <c r="D77" s="590" t="s">
        <v>133</v>
      </c>
      <c r="E77" s="595">
        <f>+E79+E80+E81+E82+E83+E84+E85+E88-E89</f>
        <v>221404</v>
      </c>
      <c r="F77" s="597">
        <f t="shared" ref="F77:H77" si="12">+F79+F80+F81+F82+F83+F84+F85+F88-F89</f>
        <v>319806</v>
      </c>
      <c r="G77" s="599">
        <f t="shared" si="12"/>
        <v>284434</v>
      </c>
      <c r="H77" s="597">
        <f t="shared" si="12"/>
        <v>222691</v>
      </c>
      <c r="I77" s="544">
        <f t="shared" si="10"/>
        <v>0.78292679496825279</v>
      </c>
    </row>
    <row r="78" spans="1:9" ht="20.100000000000001" customHeight="1" x14ac:dyDescent="0.2">
      <c r="A78" s="168"/>
      <c r="B78" s="589"/>
      <c r="C78" s="171" t="s">
        <v>429</v>
      </c>
      <c r="D78" s="590"/>
      <c r="E78" s="596"/>
      <c r="F78" s="598"/>
      <c r="G78" s="600"/>
      <c r="H78" s="598"/>
      <c r="I78" s="545" t="str">
        <f t="shared" si="10"/>
        <v xml:space="preserve">  </v>
      </c>
    </row>
    <row r="79" spans="1:9" ht="20.100000000000001" customHeight="1" x14ac:dyDescent="0.2">
      <c r="A79" s="168"/>
      <c r="B79" s="169" t="s">
        <v>430</v>
      </c>
      <c r="C79" s="174" t="s">
        <v>431</v>
      </c>
      <c r="D79" s="302" t="s">
        <v>134</v>
      </c>
      <c r="E79" s="387">
        <v>132911</v>
      </c>
      <c r="F79" s="399">
        <v>247055</v>
      </c>
      <c r="G79" s="400">
        <v>217055</v>
      </c>
      <c r="H79" s="268">
        <v>132911</v>
      </c>
      <c r="I79" s="404">
        <f t="shared" si="10"/>
        <v>0.61233788671074152</v>
      </c>
    </row>
    <row r="80" spans="1:9" ht="20.100000000000001" customHeight="1" x14ac:dyDescent="0.2">
      <c r="B80" s="176">
        <v>31</v>
      </c>
      <c r="C80" s="174" t="s">
        <v>432</v>
      </c>
      <c r="D80" s="302" t="s">
        <v>135</v>
      </c>
      <c r="E80" s="387"/>
      <c r="F80" s="399"/>
      <c r="G80" s="400"/>
      <c r="H80" s="268"/>
      <c r="I80" s="404" t="str">
        <f t="shared" si="10"/>
        <v xml:space="preserve">  </v>
      </c>
    </row>
    <row r="81" spans="1:9" ht="20.100000000000001" customHeight="1" x14ac:dyDescent="0.2">
      <c r="B81" s="176">
        <v>306</v>
      </c>
      <c r="C81" s="174" t="s">
        <v>433</v>
      </c>
      <c r="D81" s="302" t="s">
        <v>136</v>
      </c>
      <c r="E81" s="387"/>
      <c r="F81" s="399"/>
      <c r="G81" s="400"/>
      <c r="H81" s="268"/>
      <c r="I81" s="404" t="str">
        <f t="shared" si="10"/>
        <v xml:space="preserve">  </v>
      </c>
    </row>
    <row r="82" spans="1:9" ht="20.100000000000001" customHeight="1" x14ac:dyDescent="0.2">
      <c r="B82" s="176">
        <v>32</v>
      </c>
      <c r="C82" s="174" t="s">
        <v>434</v>
      </c>
      <c r="D82" s="302" t="s">
        <v>137</v>
      </c>
      <c r="E82" s="387">
        <v>13387</v>
      </c>
      <c r="F82" s="399">
        <v>13387</v>
      </c>
      <c r="G82" s="400">
        <v>13387</v>
      </c>
      <c r="H82" s="268">
        <v>13387</v>
      </c>
      <c r="I82" s="404">
        <f t="shared" si="10"/>
        <v>1</v>
      </c>
    </row>
    <row r="83" spans="1:9" ht="58.5" customHeight="1" x14ac:dyDescent="0.2">
      <c r="B83" s="176" t="s">
        <v>435</v>
      </c>
      <c r="C83" s="174" t="s">
        <v>436</v>
      </c>
      <c r="D83" s="302" t="s">
        <v>138</v>
      </c>
      <c r="E83" s="267">
        <v>20781</v>
      </c>
      <c r="F83" s="268"/>
      <c r="G83" s="381"/>
      <c r="H83" s="268">
        <v>20781</v>
      </c>
      <c r="I83" s="404" t="str">
        <f t="shared" si="10"/>
        <v xml:space="preserve">  </v>
      </c>
    </row>
    <row r="84" spans="1:9" ht="49.5" customHeight="1" x14ac:dyDescent="0.2">
      <c r="B84" s="176" t="s">
        <v>437</v>
      </c>
      <c r="C84" s="174" t="s">
        <v>438</v>
      </c>
      <c r="D84" s="302" t="s">
        <v>139</v>
      </c>
      <c r="E84" s="267"/>
      <c r="F84" s="268"/>
      <c r="G84" s="381"/>
      <c r="H84" s="268"/>
      <c r="I84" s="404" t="str">
        <f t="shared" si="10"/>
        <v xml:space="preserve">  </v>
      </c>
    </row>
    <row r="85" spans="1:9" ht="20.100000000000001" customHeight="1" x14ac:dyDescent="0.2">
      <c r="B85" s="176">
        <v>34</v>
      </c>
      <c r="C85" s="174" t="s">
        <v>439</v>
      </c>
      <c r="D85" s="302" t="s">
        <v>140</v>
      </c>
      <c r="E85" s="267">
        <f>+E86+E87</f>
        <v>54325</v>
      </c>
      <c r="F85" s="268">
        <f t="shared" ref="F85:H85" si="13">+F86+F87</f>
        <v>59364</v>
      </c>
      <c r="G85" s="381">
        <f t="shared" si="13"/>
        <v>58589</v>
      </c>
      <c r="H85" s="268">
        <f t="shared" si="13"/>
        <v>55612</v>
      </c>
      <c r="I85" s="404">
        <f t="shared" si="10"/>
        <v>0.94918841420744504</v>
      </c>
    </row>
    <row r="86" spans="1:9" ht="20.100000000000001" customHeight="1" x14ac:dyDescent="0.2">
      <c r="B86" s="176">
        <v>340</v>
      </c>
      <c r="C86" s="174" t="s">
        <v>150</v>
      </c>
      <c r="D86" s="302" t="s">
        <v>141</v>
      </c>
      <c r="E86" s="387">
        <v>53677</v>
      </c>
      <c r="F86" s="399">
        <v>58589</v>
      </c>
      <c r="G86" s="400">
        <v>58589</v>
      </c>
      <c r="H86" s="268">
        <v>54325</v>
      </c>
      <c r="I86" s="404">
        <f t="shared" si="10"/>
        <v>0.927221833449965</v>
      </c>
    </row>
    <row r="87" spans="1:9" ht="20.100000000000001" customHeight="1" x14ac:dyDescent="0.2">
      <c r="B87" s="176">
        <v>341</v>
      </c>
      <c r="C87" s="174" t="s">
        <v>440</v>
      </c>
      <c r="D87" s="302" t="s">
        <v>142</v>
      </c>
      <c r="E87" s="387">
        <v>648</v>
      </c>
      <c r="F87" s="397">
        <v>775</v>
      </c>
      <c r="G87" s="398"/>
      <c r="H87" s="499">
        <v>1287</v>
      </c>
      <c r="I87" s="404" t="str">
        <f t="shared" si="10"/>
        <v xml:space="preserve">  </v>
      </c>
    </row>
    <row r="88" spans="1:9" ht="20.100000000000001" customHeight="1" x14ac:dyDescent="0.2">
      <c r="B88" s="176"/>
      <c r="C88" s="174" t="s">
        <v>441</v>
      </c>
      <c r="D88" s="302" t="s">
        <v>143</v>
      </c>
      <c r="E88" s="267"/>
      <c r="F88" s="268"/>
      <c r="G88" s="381"/>
      <c r="H88" s="268"/>
      <c r="I88" s="404" t="str">
        <f t="shared" si="10"/>
        <v xml:space="preserve">  </v>
      </c>
    </row>
    <row r="89" spans="1:9" ht="20.100000000000001" customHeight="1" x14ac:dyDescent="0.2">
      <c r="B89" s="176">
        <v>35</v>
      </c>
      <c r="C89" s="174" t="s">
        <v>442</v>
      </c>
      <c r="D89" s="302" t="s">
        <v>144</v>
      </c>
      <c r="E89" s="267">
        <f>+E90+E91</f>
        <v>0</v>
      </c>
      <c r="F89" s="268">
        <f t="shared" ref="F89:H89" si="14">+F90+F91</f>
        <v>0</v>
      </c>
      <c r="G89" s="381">
        <f t="shared" si="14"/>
        <v>4597</v>
      </c>
      <c r="H89" s="268">
        <f t="shared" si="14"/>
        <v>0</v>
      </c>
      <c r="I89" s="404">
        <f t="shared" si="10"/>
        <v>0</v>
      </c>
    </row>
    <row r="90" spans="1:9" ht="20.100000000000001" customHeight="1" x14ac:dyDescent="0.2">
      <c r="B90" s="176">
        <v>350</v>
      </c>
      <c r="C90" s="174" t="s">
        <v>443</v>
      </c>
      <c r="D90" s="302" t="s">
        <v>145</v>
      </c>
      <c r="E90" s="388"/>
      <c r="F90" s="268"/>
      <c r="G90" s="381"/>
      <c r="H90" s="268"/>
      <c r="I90" s="404" t="str">
        <f t="shared" si="10"/>
        <v xml:space="preserve">  </v>
      </c>
    </row>
    <row r="91" spans="1:9" ht="20.100000000000001" customHeight="1" x14ac:dyDescent="0.2">
      <c r="A91" s="168"/>
      <c r="B91" s="169">
        <v>351</v>
      </c>
      <c r="C91" s="174" t="s">
        <v>156</v>
      </c>
      <c r="D91" s="302" t="s">
        <v>146</v>
      </c>
      <c r="E91" s="267"/>
      <c r="F91" s="268"/>
      <c r="G91" s="381">
        <v>4597</v>
      </c>
      <c r="H91" s="268"/>
      <c r="I91" s="404">
        <f t="shared" si="10"/>
        <v>0</v>
      </c>
    </row>
    <row r="92" spans="1:9" ht="22.5" customHeight="1" x14ac:dyDescent="0.2">
      <c r="A92" s="168"/>
      <c r="B92" s="589"/>
      <c r="C92" s="170" t="s">
        <v>444</v>
      </c>
      <c r="D92" s="601" t="s">
        <v>147</v>
      </c>
      <c r="E92" s="591">
        <f>+E94+E99+E108</f>
        <v>36904</v>
      </c>
      <c r="F92" s="587">
        <f t="shared" ref="F92:H92" si="15">+F94+F99+F108</f>
        <v>41050</v>
      </c>
      <c r="G92" s="593">
        <f t="shared" si="15"/>
        <v>42850</v>
      </c>
      <c r="H92" s="587">
        <f t="shared" si="15"/>
        <v>47013</v>
      </c>
      <c r="I92" s="544">
        <f t="shared" si="10"/>
        <v>1.0971528588098016</v>
      </c>
    </row>
    <row r="93" spans="1:9" ht="13.5" customHeight="1" x14ac:dyDescent="0.2">
      <c r="A93" s="168"/>
      <c r="B93" s="589"/>
      <c r="C93" s="171" t="s">
        <v>445</v>
      </c>
      <c r="D93" s="601"/>
      <c r="E93" s="592"/>
      <c r="F93" s="588"/>
      <c r="G93" s="594"/>
      <c r="H93" s="588"/>
      <c r="I93" s="545" t="str">
        <f t="shared" si="10"/>
        <v xml:space="preserve">  </v>
      </c>
    </row>
    <row r="94" spans="1:9" ht="20.100000000000001" customHeight="1" x14ac:dyDescent="0.2">
      <c r="A94" s="168"/>
      <c r="B94" s="589">
        <v>40</v>
      </c>
      <c r="C94" s="172" t="s">
        <v>446</v>
      </c>
      <c r="D94" s="590" t="s">
        <v>148</v>
      </c>
      <c r="E94" s="595">
        <f>+E96+E97+E98</f>
        <v>36904</v>
      </c>
      <c r="F94" s="597">
        <f t="shared" ref="F94:H94" si="16">+F96+F97+F98</f>
        <v>28850</v>
      </c>
      <c r="G94" s="599">
        <f t="shared" si="16"/>
        <v>28850</v>
      </c>
      <c r="H94" s="597">
        <f t="shared" si="16"/>
        <v>36904</v>
      </c>
      <c r="I94" s="544">
        <f t="shared" si="10"/>
        <v>1.2791681109185442</v>
      </c>
    </row>
    <row r="95" spans="1:9" ht="14.25" customHeight="1" x14ac:dyDescent="0.2">
      <c r="A95" s="168"/>
      <c r="B95" s="589"/>
      <c r="C95" s="173" t="s">
        <v>447</v>
      </c>
      <c r="D95" s="590"/>
      <c r="E95" s="596"/>
      <c r="F95" s="598"/>
      <c r="G95" s="600"/>
      <c r="H95" s="598"/>
      <c r="I95" s="545" t="str">
        <f t="shared" si="10"/>
        <v xml:space="preserve">  </v>
      </c>
    </row>
    <row r="96" spans="1:9" ht="25.5" customHeight="1" x14ac:dyDescent="0.2">
      <c r="A96" s="168"/>
      <c r="B96" s="169">
        <v>404</v>
      </c>
      <c r="C96" s="174" t="s">
        <v>448</v>
      </c>
      <c r="D96" s="302" t="s">
        <v>149</v>
      </c>
      <c r="E96" s="388">
        <v>36904</v>
      </c>
      <c r="F96" s="397">
        <v>28850</v>
      </c>
      <c r="G96" s="398">
        <v>28850</v>
      </c>
      <c r="H96" s="268">
        <v>36904</v>
      </c>
      <c r="I96" s="404">
        <f t="shared" si="10"/>
        <v>1.2791681109185442</v>
      </c>
    </row>
    <row r="97" spans="1:9" ht="20.100000000000001" customHeight="1" x14ac:dyDescent="0.2">
      <c r="A97" s="168"/>
      <c r="B97" s="169">
        <v>400</v>
      </c>
      <c r="C97" s="174" t="s">
        <v>449</v>
      </c>
      <c r="D97" s="302" t="s">
        <v>151</v>
      </c>
      <c r="E97" s="267"/>
      <c r="F97" s="268"/>
      <c r="G97" s="381"/>
      <c r="H97" s="268"/>
      <c r="I97" s="404" t="str">
        <f t="shared" si="10"/>
        <v xml:space="preserve">  </v>
      </c>
    </row>
    <row r="98" spans="1:9" ht="20.100000000000001" customHeight="1" x14ac:dyDescent="0.2">
      <c r="A98" s="168"/>
      <c r="B98" s="169" t="s">
        <v>450</v>
      </c>
      <c r="C98" s="174" t="s">
        <v>451</v>
      </c>
      <c r="D98" s="302" t="s">
        <v>152</v>
      </c>
      <c r="E98" s="267"/>
      <c r="F98" s="268"/>
      <c r="G98" s="381"/>
      <c r="H98" s="268"/>
      <c r="I98" s="404" t="str">
        <f t="shared" si="10"/>
        <v xml:space="preserve">  </v>
      </c>
    </row>
    <row r="99" spans="1:9" ht="20.100000000000001" customHeight="1" x14ac:dyDescent="0.2">
      <c r="A99" s="168"/>
      <c r="B99" s="589">
        <v>41</v>
      </c>
      <c r="C99" s="172" t="s">
        <v>452</v>
      </c>
      <c r="D99" s="590" t="s">
        <v>153</v>
      </c>
      <c r="E99" s="595">
        <f>+E101+E102+E103+E104+E105+E106+E107</f>
        <v>0</v>
      </c>
      <c r="F99" s="597">
        <f t="shared" ref="F99:H99" si="17">+F101+F102+F103+F104+F105+F106+F107</f>
        <v>12200</v>
      </c>
      <c r="G99" s="599">
        <f t="shared" si="17"/>
        <v>14000</v>
      </c>
      <c r="H99" s="597">
        <f t="shared" si="17"/>
        <v>10109</v>
      </c>
      <c r="I99" s="544">
        <f t="shared" si="10"/>
        <v>0.72207142857142859</v>
      </c>
    </row>
    <row r="100" spans="1:9" ht="12" customHeight="1" x14ac:dyDescent="0.2">
      <c r="A100" s="168"/>
      <c r="B100" s="589"/>
      <c r="C100" s="173" t="s">
        <v>453</v>
      </c>
      <c r="D100" s="590"/>
      <c r="E100" s="596"/>
      <c r="F100" s="598"/>
      <c r="G100" s="600"/>
      <c r="H100" s="598"/>
      <c r="I100" s="545" t="str">
        <f t="shared" si="10"/>
        <v xml:space="preserve">  </v>
      </c>
    </row>
    <row r="101" spans="1:9" ht="20.100000000000001" customHeight="1" x14ac:dyDescent="0.2">
      <c r="B101" s="176">
        <v>410</v>
      </c>
      <c r="C101" s="174" t="s">
        <v>454</v>
      </c>
      <c r="D101" s="302" t="s">
        <v>154</v>
      </c>
      <c r="E101" s="267"/>
      <c r="F101" s="268"/>
      <c r="G101" s="381"/>
      <c r="H101" s="268"/>
      <c r="I101" s="404" t="str">
        <f t="shared" si="10"/>
        <v xml:space="preserve">  </v>
      </c>
    </row>
    <row r="102" spans="1:9" ht="36.75" customHeight="1" x14ac:dyDescent="0.2">
      <c r="B102" s="176" t="s">
        <v>455</v>
      </c>
      <c r="C102" s="174" t="s">
        <v>456</v>
      </c>
      <c r="D102" s="302" t="s">
        <v>155</v>
      </c>
      <c r="E102" s="267"/>
      <c r="F102" s="268"/>
      <c r="G102" s="381"/>
      <c r="H102" s="268"/>
      <c r="I102" s="404" t="str">
        <f t="shared" si="10"/>
        <v xml:space="preserve">  </v>
      </c>
    </row>
    <row r="103" spans="1:9" ht="39" customHeight="1" x14ac:dyDescent="0.2">
      <c r="B103" s="176" t="s">
        <v>455</v>
      </c>
      <c r="C103" s="174" t="s">
        <v>457</v>
      </c>
      <c r="D103" s="302" t="s">
        <v>157</v>
      </c>
      <c r="E103" s="267"/>
      <c r="F103" s="268"/>
      <c r="G103" s="381"/>
      <c r="H103" s="268"/>
      <c r="I103" s="404" t="str">
        <f t="shared" si="10"/>
        <v xml:space="preserve">  </v>
      </c>
    </row>
    <row r="104" spans="1:9" ht="25.5" customHeight="1" x14ac:dyDescent="0.2">
      <c r="B104" s="176" t="s">
        <v>458</v>
      </c>
      <c r="C104" s="174" t="s">
        <v>459</v>
      </c>
      <c r="D104" s="302" t="s">
        <v>158</v>
      </c>
      <c r="E104" s="267"/>
      <c r="F104" s="268">
        <v>12200</v>
      </c>
      <c r="G104" s="381">
        <v>14000</v>
      </c>
      <c r="H104" s="268">
        <v>10109</v>
      </c>
      <c r="I104" s="404">
        <f t="shared" si="10"/>
        <v>0.72207142857142859</v>
      </c>
    </row>
    <row r="105" spans="1:9" ht="25.5" customHeight="1" x14ac:dyDescent="0.2">
      <c r="B105" s="176" t="s">
        <v>460</v>
      </c>
      <c r="C105" s="174" t="s">
        <v>461</v>
      </c>
      <c r="D105" s="302" t="s">
        <v>159</v>
      </c>
      <c r="E105" s="267"/>
      <c r="F105" s="268"/>
      <c r="G105" s="381"/>
      <c r="H105" s="268"/>
      <c r="I105" s="404" t="str">
        <f t="shared" si="10"/>
        <v xml:space="preserve">  </v>
      </c>
    </row>
    <row r="106" spans="1:9" ht="20.100000000000001" customHeight="1" x14ac:dyDescent="0.2">
      <c r="B106" s="176">
        <v>413</v>
      </c>
      <c r="C106" s="174" t="s">
        <v>462</v>
      </c>
      <c r="D106" s="302" t="s">
        <v>160</v>
      </c>
      <c r="E106" s="267"/>
      <c r="F106" s="268"/>
      <c r="G106" s="381"/>
      <c r="H106" s="268"/>
      <c r="I106" s="404" t="str">
        <f t="shared" si="10"/>
        <v xml:space="preserve">  </v>
      </c>
    </row>
    <row r="107" spans="1:9" ht="20.100000000000001" customHeight="1" x14ac:dyDescent="0.2">
      <c r="B107" s="176">
        <v>419</v>
      </c>
      <c r="C107" s="174" t="s">
        <v>463</v>
      </c>
      <c r="D107" s="302" t="s">
        <v>161</v>
      </c>
      <c r="E107" s="267"/>
      <c r="F107" s="268"/>
      <c r="G107" s="381"/>
      <c r="H107" s="268"/>
      <c r="I107" s="404" t="str">
        <f t="shared" si="10"/>
        <v xml:space="preserve">  </v>
      </c>
    </row>
    <row r="108" spans="1:9" ht="24" customHeight="1" x14ac:dyDescent="0.2">
      <c r="B108" s="176" t="s">
        <v>464</v>
      </c>
      <c r="C108" s="174" t="s">
        <v>465</v>
      </c>
      <c r="D108" s="302" t="s">
        <v>162</v>
      </c>
      <c r="E108" s="267"/>
      <c r="F108" s="268"/>
      <c r="G108" s="381"/>
      <c r="H108" s="268"/>
      <c r="I108" s="404" t="str">
        <f t="shared" si="10"/>
        <v xml:space="preserve">  </v>
      </c>
    </row>
    <row r="109" spans="1:9" ht="20.100000000000001" customHeight="1" x14ac:dyDescent="0.2">
      <c r="B109" s="176">
        <v>498</v>
      </c>
      <c r="C109" s="167" t="s">
        <v>466</v>
      </c>
      <c r="D109" s="302" t="s">
        <v>163</v>
      </c>
      <c r="E109" s="388"/>
      <c r="F109" s="268">
        <v>15525</v>
      </c>
      <c r="G109" s="381">
        <v>15525</v>
      </c>
      <c r="H109" s="268"/>
      <c r="I109" s="404">
        <f t="shared" si="10"/>
        <v>0</v>
      </c>
    </row>
    <row r="110" spans="1:9" ht="24" customHeight="1" x14ac:dyDescent="0.2">
      <c r="A110" s="168"/>
      <c r="B110" s="169" t="s">
        <v>467</v>
      </c>
      <c r="C110" s="167" t="s">
        <v>468</v>
      </c>
      <c r="D110" s="302" t="s">
        <v>164</v>
      </c>
      <c r="E110" s="267"/>
      <c r="F110" s="268"/>
      <c r="G110" s="381"/>
      <c r="H110" s="268"/>
      <c r="I110" s="404" t="str">
        <f t="shared" si="10"/>
        <v xml:space="preserve">  </v>
      </c>
    </row>
    <row r="111" spans="1:9" ht="23.25" customHeight="1" x14ac:dyDescent="0.2">
      <c r="A111" s="168"/>
      <c r="B111" s="589"/>
      <c r="C111" s="170" t="s">
        <v>469</v>
      </c>
      <c r="D111" s="590" t="s">
        <v>165</v>
      </c>
      <c r="E111" s="595">
        <f>+E113+E114+E123+E124+E132+E137+E138</f>
        <v>24805</v>
      </c>
      <c r="F111" s="597">
        <f t="shared" ref="F111:H111" si="18">+F113+F114+F123+F124+F132+F137+F138</f>
        <v>17560</v>
      </c>
      <c r="G111" s="599">
        <f t="shared" si="18"/>
        <v>30693</v>
      </c>
      <c r="H111" s="597">
        <f t="shared" si="18"/>
        <v>40168</v>
      </c>
      <c r="I111" s="544">
        <f t="shared" si="10"/>
        <v>1.308702309972958</v>
      </c>
    </row>
    <row r="112" spans="1:9" ht="13.5" customHeight="1" x14ac:dyDescent="0.2">
      <c r="A112" s="168"/>
      <c r="B112" s="589"/>
      <c r="C112" s="171" t="s">
        <v>470</v>
      </c>
      <c r="D112" s="590"/>
      <c r="E112" s="596"/>
      <c r="F112" s="598"/>
      <c r="G112" s="600"/>
      <c r="H112" s="598"/>
      <c r="I112" s="545" t="str">
        <f t="shared" si="10"/>
        <v xml:space="preserve">  </v>
      </c>
    </row>
    <row r="113" spans="1:9" ht="20.100000000000001" customHeight="1" x14ac:dyDescent="0.2">
      <c r="A113" s="168"/>
      <c r="B113" s="169">
        <v>467</v>
      </c>
      <c r="C113" s="174" t="s">
        <v>471</v>
      </c>
      <c r="D113" s="302" t="s">
        <v>166</v>
      </c>
      <c r="E113" s="267"/>
      <c r="F113" s="268"/>
      <c r="G113" s="381"/>
      <c r="H113" s="268">
        <v>9076</v>
      </c>
      <c r="I113" s="404" t="str">
        <f t="shared" si="10"/>
        <v xml:space="preserve">  </v>
      </c>
    </row>
    <row r="114" spans="1:9" ht="20.100000000000001" customHeight="1" x14ac:dyDescent="0.2">
      <c r="A114" s="168"/>
      <c r="B114" s="589" t="s">
        <v>472</v>
      </c>
      <c r="C114" s="172" t="s">
        <v>473</v>
      </c>
      <c r="D114" s="590" t="s">
        <v>167</v>
      </c>
      <c r="E114" s="595">
        <f>+E116+E117+E119+E120+E121+E122</f>
        <v>0</v>
      </c>
      <c r="F114" s="597">
        <f t="shared" ref="F114:H114" si="19">+F116+F117+F119+F120+F121+F122</f>
        <v>0</v>
      </c>
      <c r="G114" s="599">
        <f t="shared" si="19"/>
        <v>0</v>
      </c>
      <c r="H114" s="597">
        <f t="shared" si="19"/>
        <v>0</v>
      </c>
      <c r="I114" s="544" t="str">
        <f t="shared" si="10"/>
        <v xml:space="preserve">  </v>
      </c>
    </row>
    <row r="115" spans="1:9" ht="15" customHeight="1" x14ac:dyDescent="0.2">
      <c r="A115" s="168"/>
      <c r="B115" s="589"/>
      <c r="C115" s="173" t="s">
        <v>474</v>
      </c>
      <c r="D115" s="590"/>
      <c r="E115" s="596"/>
      <c r="F115" s="598"/>
      <c r="G115" s="600"/>
      <c r="H115" s="598"/>
      <c r="I115" s="545" t="str">
        <f t="shared" si="10"/>
        <v xml:space="preserve">  </v>
      </c>
    </row>
    <row r="116" spans="1:9" ht="25.5" customHeight="1" x14ac:dyDescent="0.2">
      <c r="A116" s="168"/>
      <c r="B116" s="169" t="s">
        <v>475</v>
      </c>
      <c r="C116" s="174" t="s">
        <v>476</v>
      </c>
      <c r="D116" s="302" t="s">
        <v>168</v>
      </c>
      <c r="E116" s="267"/>
      <c r="F116" s="268"/>
      <c r="G116" s="381"/>
      <c r="H116" s="268"/>
      <c r="I116" s="404" t="str">
        <f t="shared" si="10"/>
        <v xml:space="preserve">  </v>
      </c>
    </row>
    <row r="117" spans="1:9" ht="25.5" customHeight="1" x14ac:dyDescent="0.2">
      <c r="B117" s="176" t="s">
        <v>475</v>
      </c>
      <c r="C117" s="174" t="s">
        <v>477</v>
      </c>
      <c r="D117" s="302" t="s">
        <v>169</v>
      </c>
      <c r="E117" s="267"/>
      <c r="F117" s="268"/>
      <c r="G117" s="381"/>
      <c r="H117" s="268"/>
      <c r="I117" s="404" t="str">
        <f t="shared" si="10"/>
        <v xml:space="preserve">  </v>
      </c>
    </row>
    <row r="118" spans="1:9" ht="25.5" customHeight="1" x14ac:dyDescent="0.2">
      <c r="B118" s="176" t="s">
        <v>478</v>
      </c>
      <c r="C118" s="174" t="s">
        <v>479</v>
      </c>
      <c r="D118" s="302" t="s">
        <v>170</v>
      </c>
      <c r="E118" s="267"/>
      <c r="F118" s="268"/>
      <c r="G118" s="381"/>
      <c r="H118" s="268"/>
      <c r="I118" s="404" t="str">
        <f t="shared" si="10"/>
        <v xml:space="preserve">  </v>
      </c>
    </row>
    <row r="119" spans="1:9" ht="24.75" customHeight="1" x14ac:dyDescent="0.2">
      <c r="B119" s="176" t="s">
        <v>480</v>
      </c>
      <c r="C119" s="174" t="s">
        <v>481</v>
      </c>
      <c r="D119" s="302" t="s">
        <v>171</v>
      </c>
      <c r="E119" s="267"/>
      <c r="F119" s="268"/>
      <c r="G119" s="381"/>
      <c r="H119" s="268"/>
      <c r="I119" s="404" t="str">
        <f t="shared" si="10"/>
        <v xml:space="preserve">  </v>
      </c>
    </row>
    <row r="120" spans="1:9" ht="24.75" customHeight="1" x14ac:dyDescent="0.2">
      <c r="B120" s="176" t="s">
        <v>482</v>
      </c>
      <c r="C120" s="174" t="s">
        <v>483</v>
      </c>
      <c r="D120" s="302" t="s">
        <v>172</v>
      </c>
      <c r="E120" s="267"/>
      <c r="F120" s="268"/>
      <c r="G120" s="381"/>
      <c r="H120" s="268"/>
      <c r="I120" s="404" t="str">
        <f t="shared" si="10"/>
        <v xml:space="preserve">  </v>
      </c>
    </row>
    <row r="121" spans="1:9" ht="20.100000000000001" customHeight="1" x14ac:dyDescent="0.2">
      <c r="B121" s="176">
        <v>426</v>
      </c>
      <c r="C121" s="174" t="s">
        <v>484</v>
      </c>
      <c r="D121" s="302" t="s">
        <v>173</v>
      </c>
      <c r="E121" s="267"/>
      <c r="F121" s="268"/>
      <c r="G121" s="381"/>
      <c r="H121" s="268"/>
      <c r="I121" s="404" t="str">
        <f t="shared" si="10"/>
        <v xml:space="preserve">  </v>
      </c>
    </row>
    <row r="122" spans="1:9" ht="20.100000000000001" customHeight="1" x14ac:dyDescent="0.2">
      <c r="B122" s="176">
        <v>428</v>
      </c>
      <c r="C122" s="174" t="s">
        <v>485</v>
      </c>
      <c r="D122" s="302" t="s">
        <v>174</v>
      </c>
      <c r="E122" s="267"/>
      <c r="F122" s="268"/>
      <c r="G122" s="381"/>
      <c r="H122" s="268"/>
      <c r="I122" s="404" t="str">
        <f t="shared" si="10"/>
        <v xml:space="preserve">  </v>
      </c>
    </row>
    <row r="123" spans="1:9" ht="20.100000000000001" customHeight="1" x14ac:dyDescent="0.2">
      <c r="B123" s="176">
        <v>430</v>
      </c>
      <c r="C123" s="174" t="s">
        <v>486</v>
      </c>
      <c r="D123" s="302" t="s">
        <v>175</v>
      </c>
      <c r="E123" s="387">
        <v>1317</v>
      </c>
      <c r="F123" s="397">
        <v>991</v>
      </c>
      <c r="G123" s="398">
        <v>1100</v>
      </c>
      <c r="H123" s="268">
        <v>1151</v>
      </c>
      <c r="I123" s="404">
        <f t="shared" si="10"/>
        <v>1.0463636363636364</v>
      </c>
    </row>
    <row r="124" spans="1:9" ht="20.100000000000001" customHeight="1" x14ac:dyDescent="0.2">
      <c r="A124" s="168"/>
      <c r="B124" s="589" t="s">
        <v>487</v>
      </c>
      <c r="C124" s="172" t="s">
        <v>488</v>
      </c>
      <c r="D124" s="590" t="s">
        <v>176</v>
      </c>
      <c r="E124" s="595">
        <f>+E126+E127+E128+E129+E130+E131</f>
        <v>12468</v>
      </c>
      <c r="F124" s="597">
        <f t="shared" ref="F124:H124" si="20">+F126+F127+F128+F129+F130+F131</f>
        <v>16569</v>
      </c>
      <c r="G124" s="599">
        <f t="shared" si="20"/>
        <v>29593</v>
      </c>
      <c r="H124" s="597">
        <f t="shared" si="20"/>
        <v>4625</v>
      </c>
      <c r="I124" s="544">
        <f t="shared" si="10"/>
        <v>0.15628695975399587</v>
      </c>
    </row>
    <row r="125" spans="1:9" ht="12.75" customHeight="1" x14ac:dyDescent="0.2">
      <c r="A125" s="168"/>
      <c r="B125" s="589"/>
      <c r="C125" s="173" t="s">
        <v>489</v>
      </c>
      <c r="D125" s="590"/>
      <c r="E125" s="596"/>
      <c r="F125" s="598"/>
      <c r="G125" s="600"/>
      <c r="H125" s="598"/>
      <c r="I125" s="545" t="str">
        <f t="shared" si="10"/>
        <v xml:space="preserve">  </v>
      </c>
    </row>
    <row r="126" spans="1:9" ht="24.75" customHeight="1" x14ac:dyDescent="0.2">
      <c r="B126" s="176" t="s">
        <v>490</v>
      </c>
      <c r="C126" s="174" t="s">
        <v>491</v>
      </c>
      <c r="D126" s="302" t="s">
        <v>177</v>
      </c>
      <c r="E126" s="267"/>
      <c r="F126" s="268"/>
      <c r="G126" s="381"/>
      <c r="H126" s="268"/>
      <c r="I126" s="404" t="str">
        <f t="shared" si="10"/>
        <v xml:space="preserve">  </v>
      </c>
    </row>
    <row r="127" spans="1:9" ht="24.75" customHeight="1" x14ac:dyDescent="0.2">
      <c r="B127" s="176" t="s">
        <v>492</v>
      </c>
      <c r="C127" s="174" t="s">
        <v>493</v>
      </c>
      <c r="D127" s="302" t="s">
        <v>178</v>
      </c>
      <c r="E127" s="267"/>
      <c r="F127" s="268"/>
      <c r="G127" s="381"/>
      <c r="H127" s="268"/>
      <c r="I127" s="404" t="str">
        <f t="shared" si="10"/>
        <v xml:space="preserve">  </v>
      </c>
    </row>
    <row r="128" spans="1:9" ht="20.100000000000001" customHeight="1" x14ac:dyDescent="0.2">
      <c r="B128" s="176">
        <v>435</v>
      </c>
      <c r="C128" s="174" t="s">
        <v>494</v>
      </c>
      <c r="D128" s="302" t="s">
        <v>179</v>
      </c>
      <c r="E128" s="387">
        <v>12468</v>
      </c>
      <c r="F128" s="397">
        <v>16569</v>
      </c>
      <c r="G128" s="398">
        <v>29593</v>
      </c>
      <c r="H128" s="268">
        <v>4625</v>
      </c>
      <c r="I128" s="404">
        <f t="shared" si="10"/>
        <v>0.15628695975399587</v>
      </c>
    </row>
    <row r="129" spans="1:10" ht="20.100000000000001" customHeight="1" x14ac:dyDescent="0.2">
      <c r="B129" s="176">
        <v>436</v>
      </c>
      <c r="C129" s="174" t="s">
        <v>495</v>
      </c>
      <c r="D129" s="302" t="s">
        <v>180</v>
      </c>
      <c r="E129" s="267"/>
      <c r="F129" s="268"/>
      <c r="G129" s="381"/>
      <c r="H129" s="268"/>
      <c r="I129" s="404" t="str">
        <f t="shared" si="10"/>
        <v xml:space="preserve">  </v>
      </c>
    </row>
    <row r="130" spans="1:10" ht="20.100000000000001" customHeight="1" x14ac:dyDescent="0.2">
      <c r="B130" s="176" t="s">
        <v>496</v>
      </c>
      <c r="C130" s="174" t="s">
        <v>497</v>
      </c>
      <c r="D130" s="302" t="s">
        <v>181</v>
      </c>
      <c r="E130" s="267"/>
      <c r="F130" s="268"/>
      <c r="G130" s="381"/>
      <c r="H130" s="268"/>
      <c r="I130" s="404" t="str">
        <f t="shared" si="10"/>
        <v xml:space="preserve">  </v>
      </c>
    </row>
    <row r="131" spans="1:10" ht="20.100000000000001" customHeight="1" x14ac:dyDescent="0.2">
      <c r="B131" s="176" t="s">
        <v>496</v>
      </c>
      <c r="C131" s="174" t="s">
        <v>498</v>
      </c>
      <c r="D131" s="302" t="s">
        <v>182</v>
      </c>
      <c r="E131" s="267"/>
      <c r="F131" s="268"/>
      <c r="G131" s="381"/>
      <c r="H131" s="268"/>
      <c r="I131" s="404" t="str">
        <f t="shared" si="10"/>
        <v xml:space="preserve">  </v>
      </c>
    </row>
    <row r="132" spans="1:10" ht="20.100000000000001" customHeight="1" x14ac:dyDescent="0.2">
      <c r="A132" s="168"/>
      <c r="B132" s="589" t="s">
        <v>499</v>
      </c>
      <c r="C132" s="172" t="s">
        <v>500</v>
      </c>
      <c r="D132" s="590" t="s">
        <v>183</v>
      </c>
      <c r="E132" s="595">
        <f>+E134+E135+E136</f>
        <v>11020</v>
      </c>
      <c r="F132" s="597">
        <f t="shared" ref="F132:H132" si="21">+F134+F135+F136</f>
        <v>0</v>
      </c>
      <c r="G132" s="599">
        <f t="shared" si="21"/>
        <v>0</v>
      </c>
      <c r="H132" s="597">
        <f t="shared" si="21"/>
        <v>25316</v>
      </c>
      <c r="I132" s="544" t="str">
        <f t="shared" si="10"/>
        <v xml:space="preserve">  </v>
      </c>
    </row>
    <row r="133" spans="1:10" ht="15.75" customHeight="1" x14ac:dyDescent="0.2">
      <c r="A133" s="168"/>
      <c r="B133" s="589"/>
      <c r="C133" s="173" t="s">
        <v>501</v>
      </c>
      <c r="D133" s="590"/>
      <c r="E133" s="596"/>
      <c r="F133" s="598"/>
      <c r="G133" s="600"/>
      <c r="H133" s="598"/>
      <c r="I133" s="545" t="str">
        <f t="shared" si="10"/>
        <v xml:space="preserve">  </v>
      </c>
    </row>
    <row r="134" spans="1:10" ht="20.100000000000001" customHeight="1" x14ac:dyDescent="0.2">
      <c r="B134" s="176" t="s">
        <v>502</v>
      </c>
      <c r="C134" s="174" t="s">
        <v>503</v>
      </c>
      <c r="D134" s="302" t="s">
        <v>184</v>
      </c>
      <c r="E134" s="387">
        <v>9320</v>
      </c>
      <c r="F134" s="397"/>
      <c r="G134" s="398"/>
      <c r="H134" s="268">
        <v>21822</v>
      </c>
      <c r="I134" s="404" t="str">
        <f t="shared" si="10"/>
        <v xml:space="preserve">  </v>
      </c>
    </row>
    <row r="135" spans="1:10" ht="24.75" customHeight="1" x14ac:dyDescent="0.2">
      <c r="B135" s="176" t="s">
        <v>504</v>
      </c>
      <c r="C135" s="174" t="s">
        <v>505</v>
      </c>
      <c r="D135" s="302" t="s">
        <v>185</v>
      </c>
      <c r="E135" s="387">
        <v>1700</v>
      </c>
      <c r="F135" s="397"/>
      <c r="G135" s="398"/>
      <c r="H135" s="268">
        <v>3494</v>
      </c>
      <c r="I135" s="404" t="str">
        <f t="shared" si="10"/>
        <v xml:space="preserve">  </v>
      </c>
    </row>
    <row r="136" spans="1:10" ht="20.100000000000001" customHeight="1" x14ac:dyDescent="0.2">
      <c r="B136" s="176">
        <v>481</v>
      </c>
      <c r="C136" s="174" t="s">
        <v>506</v>
      </c>
      <c r="D136" s="302" t="s">
        <v>186</v>
      </c>
      <c r="E136" s="267"/>
      <c r="F136" s="268"/>
      <c r="G136" s="381"/>
      <c r="H136" s="268"/>
      <c r="I136" s="404" t="str">
        <f t="shared" si="10"/>
        <v xml:space="preserve">  </v>
      </c>
    </row>
    <row r="137" spans="1:10" ht="36.75" customHeight="1" x14ac:dyDescent="0.2">
      <c r="B137" s="176">
        <v>427</v>
      </c>
      <c r="C137" s="174" t="s">
        <v>507</v>
      </c>
      <c r="D137" s="302" t="s">
        <v>187</v>
      </c>
      <c r="E137" s="267"/>
      <c r="F137" s="268"/>
      <c r="G137" s="381"/>
      <c r="H137" s="268"/>
      <c r="I137" s="404" t="str">
        <f t="shared" ref="I137:I143" si="22">IFERROR(H137/G137,"  ")</f>
        <v xml:space="preserve">  </v>
      </c>
    </row>
    <row r="138" spans="1:10" ht="36.75" customHeight="1" x14ac:dyDescent="0.2">
      <c r="A138" s="168"/>
      <c r="B138" s="169" t="s">
        <v>508</v>
      </c>
      <c r="C138" s="174" t="s">
        <v>509</v>
      </c>
      <c r="D138" s="302" t="s">
        <v>188</v>
      </c>
      <c r="E138" s="267"/>
      <c r="F138" s="268"/>
      <c r="G138" s="381"/>
      <c r="H138" s="268"/>
      <c r="I138" s="404" t="str">
        <f t="shared" si="22"/>
        <v xml:space="preserve">  </v>
      </c>
    </row>
    <row r="139" spans="1:10" ht="20.100000000000001" customHeight="1" x14ac:dyDescent="0.2">
      <c r="A139" s="168"/>
      <c r="B139" s="589"/>
      <c r="C139" s="170" t="s">
        <v>510</v>
      </c>
      <c r="D139" s="590" t="s">
        <v>189</v>
      </c>
      <c r="E139" s="595"/>
      <c r="F139" s="597"/>
      <c r="G139" s="599"/>
      <c r="H139" s="597"/>
      <c r="I139" s="544" t="str">
        <f t="shared" si="22"/>
        <v xml:space="preserve">  </v>
      </c>
    </row>
    <row r="140" spans="1:10" ht="23.25" customHeight="1" x14ac:dyDescent="0.2">
      <c r="A140" s="168"/>
      <c r="B140" s="589"/>
      <c r="C140" s="171" t="s">
        <v>511</v>
      </c>
      <c r="D140" s="590"/>
      <c r="E140" s="596"/>
      <c r="F140" s="598"/>
      <c r="G140" s="600"/>
      <c r="H140" s="598"/>
      <c r="I140" s="545" t="str">
        <f t="shared" si="22"/>
        <v xml:space="preserve">  </v>
      </c>
    </row>
    <row r="141" spans="1:10" ht="20.100000000000001" customHeight="1" x14ac:dyDescent="0.2">
      <c r="A141" s="168"/>
      <c r="B141" s="589"/>
      <c r="C141" s="170" t="s">
        <v>512</v>
      </c>
      <c r="D141" s="590" t="s">
        <v>190</v>
      </c>
      <c r="E141" s="591">
        <f>+E77+E92+E109+E110+E111-E139</f>
        <v>283113</v>
      </c>
      <c r="F141" s="587">
        <f t="shared" ref="F141:H141" si="23">+F77+F92+F109+F110+F111-F139</f>
        <v>393941</v>
      </c>
      <c r="G141" s="593">
        <f t="shared" si="23"/>
        <v>373502</v>
      </c>
      <c r="H141" s="587">
        <f t="shared" si="23"/>
        <v>309872</v>
      </c>
      <c r="I141" s="544">
        <f t="shared" si="22"/>
        <v>0.8296394664553336</v>
      </c>
      <c r="J141" s="178"/>
    </row>
    <row r="142" spans="1:10" ht="14.25" customHeight="1" x14ac:dyDescent="0.2">
      <c r="A142" s="168"/>
      <c r="B142" s="589"/>
      <c r="C142" s="171" t="s">
        <v>513</v>
      </c>
      <c r="D142" s="590"/>
      <c r="E142" s="592"/>
      <c r="F142" s="588"/>
      <c r="G142" s="594"/>
      <c r="H142" s="588"/>
      <c r="I142" s="545" t="str">
        <f t="shared" si="22"/>
        <v xml:space="preserve">  </v>
      </c>
    </row>
    <row r="143" spans="1:10" ht="20.100000000000001" customHeight="1" thickBot="1" x14ac:dyDescent="0.25">
      <c r="A143" s="168"/>
      <c r="B143" s="179">
        <v>89</v>
      </c>
      <c r="C143" s="180" t="s">
        <v>514</v>
      </c>
      <c r="D143" s="301" t="s">
        <v>191</v>
      </c>
      <c r="E143" s="269"/>
      <c r="F143" s="270"/>
      <c r="G143" s="258"/>
      <c r="H143" s="270"/>
      <c r="I143" s="405" t="str">
        <f t="shared" si="22"/>
        <v xml:space="preserve">  </v>
      </c>
    </row>
    <row r="145" spans="2:2" x14ac:dyDescent="0.2">
      <c r="B145" s="155" t="s">
        <v>572</v>
      </c>
    </row>
  </sheetData>
  <mergeCells count="134"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H144"/>
  <sheetViews>
    <sheetView showGridLines="0" workbookViewId="0">
      <selection activeCell="P62" sqref="P62"/>
    </sheetView>
  </sheetViews>
  <sheetFormatPr defaultRowHeight="15.75" x14ac:dyDescent="0.25"/>
  <cols>
    <col min="1" max="1" width="1.85546875" style="8" customWidth="1"/>
    <col min="2" max="2" width="59.5703125" style="8" customWidth="1"/>
    <col min="3" max="3" width="12.5703125" style="8" customWidth="1"/>
    <col min="4" max="7" width="17.85546875" style="8" customWidth="1"/>
    <col min="8" max="8" width="16.5703125" style="155" customWidth="1"/>
    <col min="9" max="259" width="9.140625" style="8"/>
    <col min="260" max="260" width="3.42578125" style="8" customWidth="1"/>
    <col min="261" max="261" width="59.5703125" style="8" customWidth="1"/>
    <col min="262" max="262" width="12.5703125" style="8" customWidth="1"/>
    <col min="263" max="264" width="17.85546875" style="8" customWidth="1"/>
    <col min="265" max="515" width="9.140625" style="8"/>
    <col min="516" max="516" width="3.42578125" style="8" customWidth="1"/>
    <col min="517" max="517" width="59.5703125" style="8" customWidth="1"/>
    <col min="518" max="518" width="12.5703125" style="8" customWidth="1"/>
    <col min="519" max="520" width="17.85546875" style="8" customWidth="1"/>
    <col min="521" max="771" width="9.140625" style="8"/>
    <col min="772" max="772" width="3.42578125" style="8" customWidth="1"/>
    <col min="773" max="773" width="59.5703125" style="8" customWidth="1"/>
    <col min="774" max="774" width="12.5703125" style="8" customWidth="1"/>
    <col min="775" max="776" width="17.85546875" style="8" customWidth="1"/>
    <col min="777" max="1027" width="9.140625" style="8"/>
    <col min="1028" max="1028" width="3.42578125" style="8" customWidth="1"/>
    <col min="1029" max="1029" width="59.5703125" style="8" customWidth="1"/>
    <col min="1030" max="1030" width="12.5703125" style="8" customWidth="1"/>
    <col min="1031" max="1032" width="17.85546875" style="8" customWidth="1"/>
    <col min="1033" max="1283" width="9.140625" style="8"/>
    <col min="1284" max="1284" width="3.42578125" style="8" customWidth="1"/>
    <col min="1285" max="1285" width="59.5703125" style="8" customWidth="1"/>
    <col min="1286" max="1286" width="12.5703125" style="8" customWidth="1"/>
    <col min="1287" max="1288" width="17.85546875" style="8" customWidth="1"/>
    <col min="1289" max="1539" width="9.140625" style="8"/>
    <col min="1540" max="1540" width="3.42578125" style="8" customWidth="1"/>
    <col min="1541" max="1541" width="59.5703125" style="8" customWidth="1"/>
    <col min="1542" max="1542" width="12.5703125" style="8" customWidth="1"/>
    <col min="1543" max="1544" width="17.85546875" style="8" customWidth="1"/>
    <col min="1545" max="1795" width="9.140625" style="8"/>
    <col min="1796" max="1796" width="3.42578125" style="8" customWidth="1"/>
    <col min="1797" max="1797" width="59.5703125" style="8" customWidth="1"/>
    <col min="1798" max="1798" width="12.5703125" style="8" customWidth="1"/>
    <col min="1799" max="1800" width="17.85546875" style="8" customWidth="1"/>
    <col min="1801" max="2051" width="9.140625" style="8"/>
    <col min="2052" max="2052" width="3.42578125" style="8" customWidth="1"/>
    <col min="2053" max="2053" width="59.5703125" style="8" customWidth="1"/>
    <col min="2054" max="2054" width="12.5703125" style="8" customWidth="1"/>
    <col min="2055" max="2056" width="17.85546875" style="8" customWidth="1"/>
    <col min="2057" max="2307" width="9.140625" style="8"/>
    <col min="2308" max="2308" width="3.42578125" style="8" customWidth="1"/>
    <col min="2309" max="2309" width="59.5703125" style="8" customWidth="1"/>
    <col min="2310" max="2310" width="12.5703125" style="8" customWidth="1"/>
    <col min="2311" max="2312" width="17.85546875" style="8" customWidth="1"/>
    <col min="2313" max="2563" width="9.140625" style="8"/>
    <col min="2564" max="2564" width="3.42578125" style="8" customWidth="1"/>
    <col min="2565" max="2565" width="59.5703125" style="8" customWidth="1"/>
    <col min="2566" max="2566" width="12.5703125" style="8" customWidth="1"/>
    <col min="2567" max="2568" width="17.85546875" style="8" customWidth="1"/>
    <col min="2569" max="2819" width="9.140625" style="8"/>
    <col min="2820" max="2820" width="3.42578125" style="8" customWidth="1"/>
    <col min="2821" max="2821" width="59.5703125" style="8" customWidth="1"/>
    <col min="2822" max="2822" width="12.5703125" style="8" customWidth="1"/>
    <col min="2823" max="2824" width="17.85546875" style="8" customWidth="1"/>
    <col min="2825" max="3075" width="9.140625" style="8"/>
    <col min="3076" max="3076" width="3.42578125" style="8" customWidth="1"/>
    <col min="3077" max="3077" width="59.5703125" style="8" customWidth="1"/>
    <col min="3078" max="3078" width="12.5703125" style="8" customWidth="1"/>
    <col min="3079" max="3080" width="17.85546875" style="8" customWidth="1"/>
    <col min="3081" max="3331" width="9.140625" style="8"/>
    <col min="3332" max="3332" width="3.42578125" style="8" customWidth="1"/>
    <col min="3333" max="3333" width="59.5703125" style="8" customWidth="1"/>
    <col min="3334" max="3334" width="12.5703125" style="8" customWidth="1"/>
    <col min="3335" max="3336" width="17.85546875" style="8" customWidth="1"/>
    <col min="3337" max="3587" width="9.140625" style="8"/>
    <col min="3588" max="3588" width="3.42578125" style="8" customWidth="1"/>
    <col min="3589" max="3589" width="59.5703125" style="8" customWidth="1"/>
    <col min="3590" max="3590" width="12.5703125" style="8" customWidth="1"/>
    <col min="3591" max="3592" width="17.85546875" style="8" customWidth="1"/>
    <col min="3593" max="3843" width="9.140625" style="8"/>
    <col min="3844" max="3844" width="3.42578125" style="8" customWidth="1"/>
    <col min="3845" max="3845" width="59.5703125" style="8" customWidth="1"/>
    <col min="3846" max="3846" width="12.5703125" style="8" customWidth="1"/>
    <col min="3847" max="3848" width="17.85546875" style="8" customWidth="1"/>
    <col min="3849" max="4099" width="9.140625" style="8"/>
    <col min="4100" max="4100" width="3.42578125" style="8" customWidth="1"/>
    <col min="4101" max="4101" width="59.5703125" style="8" customWidth="1"/>
    <col min="4102" max="4102" width="12.5703125" style="8" customWidth="1"/>
    <col min="4103" max="4104" width="17.85546875" style="8" customWidth="1"/>
    <col min="4105" max="4355" width="9.140625" style="8"/>
    <col min="4356" max="4356" width="3.42578125" style="8" customWidth="1"/>
    <col min="4357" max="4357" width="59.5703125" style="8" customWidth="1"/>
    <col min="4358" max="4358" width="12.5703125" style="8" customWidth="1"/>
    <col min="4359" max="4360" width="17.85546875" style="8" customWidth="1"/>
    <col min="4361" max="4611" width="9.140625" style="8"/>
    <col min="4612" max="4612" width="3.42578125" style="8" customWidth="1"/>
    <col min="4613" max="4613" width="59.5703125" style="8" customWidth="1"/>
    <col min="4614" max="4614" width="12.5703125" style="8" customWidth="1"/>
    <col min="4615" max="4616" width="17.85546875" style="8" customWidth="1"/>
    <col min="4617" max="4867" width="9.140625" style="8"/>
    <col min="4868" max="4868" width="3.42578125" style="8" customWidth="1"/>
    <col min="4869" max="4869" width="59.5703125" style="8" customWidth="1"/>
    <col min="4870" max="4870" width="12.5703125" style="8" customWidth="1"/>
    <col min="4871" max="4872" width="17.85546875" style="8" customWidth="1"/>
    <col min="4873" max="5123" width="9.140625" style="8"/>
    <col min="5124" max="5124" width="3.42578125" style="8" customWidth="1"/>
    <col min="5125" max="5125" width="59.5703125" style="8" customWidth="1"/>
    <col min="5126" max="5126" width="12.5703125" style="8" customWidth="1"/>
    <col min="5127" max="5128" width="17.85546875" style="8" customWidth="1"/>
    <col min="5129" max="5379" width="9.140625" style="8"/>
    <col min="5380" max="5380" width="3.42578125" style="8" customWidth="1"/>
    <col min="5381" max="5381" width="59.5703125" style="8" customWidth="1"/>
    <col min="5382" max="5382" width="12.5703125" style="8" customWidth="1"/>
    <col min="5383" max="5384" width="17.85546875" style="8" customWidth="1"/>
    <col min="5385" max="5635" width="9.140625" style="8"/>
    <col min="5636" max="5636" width="3.42578125" style="8" customWidth="1"/>
    <col min="5637" max="5637" width="59.5703125" style="8" customWidth="1"/>
    <col min="5638" max="5638" width="12.5703125" style="8" customWidth="1"/>
    <col min="5639" max="5640" width="17.85546875" style="8" customWidth="1"/>
    <col min="5641" max="5891" width="9.140625" style="8"/>
    <col min="5892" max="5892" width="3.42578125" style="8" customWidth="1"/>
    <col min="5893" max="5893" width="59.5703125" style="8" customWidth="1"/>
    <col min="5894" max="5894" width="12.5703125" style="8" customWidth="1"/>
    <col min="5895" max="5896" width="17.85546875" style="8" customWidth="1"/>
    <col min="5897" max="6147" width="9.140625" style="8"/>
    <col min="6148" max="6148" width="3.42578125" style="8" customWidth="1"/>
    <col min="6149" max="6149" width="59.5703125" style="8" customWidth="1"/>
    <col min="6150" max="6150" width="12.5703125" style="8" customWidth="1"/>
    <col min="6151" max="6152" width="17.85546875" style="8" customWidth="1"/>
    <col min="6153" max="6403" width="9.140625" style="8"/>
    <col min="6404" max="6404" width="3.42578125" style="8" customWidth="1"/>
    <col min="6405" max="6405" width="59.5703125" style="8" customWidth="1"/>
    <col min="6406" max="6406" width="12.5703125" style="8" customWidth="1"/>
    <col min="6407" max="6408" width="17.85546875" style="8" customWidth="1"/>
    <col min="6409" max="6659" width="9.140625" style="8"/>
    <col min="6660" max="6660" width="3.42578125" style="8" customWidth="1"/>
    <col min="6661" max="6661" width="59.5703125" style="8" customWidth="1"/>
    <col min="6662" max="6662" width="12.5703125" style="8" customWidth="1"/>
    <col min="6663" max="6664" width="17.85546875" style="8" customWidth="1"/>
    <col min="6665" max="6915" width="9.140625" style="8"/>
    <col min="6916" max="6916" width="3.42578125" style="8" customWidth="1"/>
    <col min="6917" max="6917" width="59.5703125" style="8" customWidth="1"/>
    <col min="6918" max="6918" width="12.5703125" style="8" customWidth="1"/>
    <col min="6919" max="6920" width="17.85546875" style="8" customWidth="1"/>
    <col min="6921" max="7171" width="9.140625" style="8"/>
    <col min="7172" max="7172" width="3.42578125" style="8" customWidth="1"/>
    <col min="7173" max="7173" width="59.5703125" style="8" customWidth="1"/>
    <col min="7174" max="7174" width="12.5703125" style="8" customWidth="1"/>
    <col min="7175" max="7176" width="17.85546875" style="8" customWidth="1"/>
    <col min="7177" max="7427" width="9.140625" style="8"/>
    <col min="7428" max="7428" width="3.42578125" style="8" customWidth="1"/>
    <col min="7429" max="7429" width="59.5703125" style="8" customWidth="1"/>
    <col min="7430" max="7430" width="12.5703125" style="8" customWidth="1"/>
    <col min="7431" max="7432" width="17.85546875" style="8" customWidth="1"/>
    <col min="7433" max="7683" width="9.140625" style="8"/>
    <col min="7684" max="7684" width="3.42578125" style="8" customWidth="1"/>
    <col min="7685" max="7685" width="59.5703125" style="8" customWidth="1"/>
    <col min="7686" max="7686" width="12.5703125" style="8" customWidth="1"/>
    <col min="7687" max="7688" width="17.85546875" style="8" customWidth="1"/>
    <col min="7689" max="7939" width="9.140625" style="8"/>
    <col min="7940" max="7940" width="3.42578125" style="8" customWidth="1"/>
    <col min="7941" max="7941" width="59.5703125" style="8" customWidth="1"/>
    <col min="7942" max="7942" width="12.5703125" style="8" customWidth="1"/>
    <col min="7943" max="7944" width="17.85546875" style="8" customWidth="1"/>
    <col min="7945" max="8195" width="9.140625" style="8"/>
    <col min="8196" max="8196" width="3.42578125" style="8" customWidth="1"/>
    <col min="8197" max="8197" width="59.5703125" style="8" customWidth="1"/>
    <col min="8198" max="8198" width="12.5703125" style="8" customWidth="1"/>
    <col min="8199" max="8200" width="17.85546875" style="8" customWidth="1"/>
    <col min="8201" max="8451" width="9.140625" style="8"/>
    <col min="8452" max="8452" width="3.42578125" style="8" customWidth="1"/>
    <col min="8453" max="8453" width="59.5703125" style="8" customWidth="1"/>
    <col min="8454" max="8454" width="12.5703125" style="8" customWidth="1"/>
    <col min="8455" max="8456" width="17.85546875" style="8" customWidth="1"/>
    <col min="8457" max="8707" width="9.140625" style="8"/>
    <col min="8708" max="8708" width="3.42578125" style="8" customWidth="1"/>
    <col min="8709" max="8709" width="59.5703125" style="8" customWidth="1"/>
    <col min="8710" max="8710" width="12.5703125" style="8" customWidth="1"/>
    <col min="8711" max="8712" width="17.85546875" style="8" customWidth="1"/>
    <col min="8713" max="8963" width="9.140625" style="8"/>
    <col min="8964" max="8964" width="3.42578125" style="8" customWidth="1"/>
    <col min="8965" max="8965" width="59.5703125" style="8" customWidth="1"/>
    <col min="8966" max="8966" width="12.5703125" style="8" customWidth="1"/>
    <col min="8967" max="8968" width="17.85546875" style="8" customWidth="1"/>
    <col min="8969" max="9219" width="9.140625" style="8"/>
    <col min="9220" max="9220" width="3.42578125" style="8" customWidth="1"/>
    <col min="9221" max="9221" width="59.5703125" style="8" customWidth="1"/>
    <col min="9222" max="9222" width="12.5703125" style="8" customWidth="1"/>
    <col min="9223" max="9224" width="17.85546875" style="8" customWidth="1"/>
    <col min="9225" max="9475" width="9.140625" style="8"/>
    <col min="9476" max="9476" width="3.42578125" style="8" customWidth="1"/>
    <col min="9477" max="9477" width="59.5703125" style="8" customWidth="1"/>
    <col min="9478" max="9478" width="12.5703125" style="8" customWidth="1"/>
    <col min="9479" max="9480" width="17.85546875" style="8" customWidth="1"/>
    <col min="9481" max="9731" width="9.140625" style="8"/>
    <col min="9732" max="9732" width="3.42578125" style="8" customWidth="1"/>
    <col min="9733" max="9733" width="59.5703125" style="8" customWidth="1"/>
    <col min="9734" max="9734" width="12.5703125" style="8" customWidth="1"/>
    <col min="9735" max="9736" width="17.85546875" style="8" customWidth="1"/>
    <col min="9737" max="9987" width="9.140625" style="8"/>
    <col min="9988" max="9988" width="3.42578125" style="8" customWidth="1"/>
    <col min="9989" max="9989" width="59.5703125" style="8" customWidth="1"/>
    <col min="9990" max="9990" width="12.5703125" style="8" customWidth="1"/>
    <col min="9991" max="9992" width="17.85546875" style="8" customWidth="1"/>
    <col min="9993" max="10243" width="9.140625" style="8"/>
    <col min="10244" max="10244" width="3.42578125" style="8" customWidth="1"/>
    <col min="10245" max="10245" width="59.5703125" style="8" customWidth="1"/>
    <col min="10246" max="10246" width="12.5703125" style="8" customWidth="1"/>
    <col min="10247" max="10248" width="17.85546875" style="8" customWidth="1"/>
    <col min="10249" max="10499" width="9.140625" style="8"/>
    <col min="10500" max="10500" width="3.42578125" style="8" customWidth="1"/>
    <col min="10501" max="10501" width="59.5703125" style="8" customWidth="1"/>
    <col min="10502" max="10502" width="12.5703125" style="8" customWidth="1"/>
    <col min="10503" max="10504" width="17.85546875" style="8" customWidth="1"/>
    <col min="10505" max="10755" width="9.140625" style="8"/>
    <col min="10756" max="10756" width="3.42578125" style="8" customWidth="1"/>
    <col min="10757" max="10757" width="59.5703125" style="8" customWidth="1"/>
    <col min="10758" max="10758" width="12.5703125" style="8" customWidth="1"/>
    <col min="10759" max="10760" width="17.85546875" style="8" customWidth="1"/>
    <col min="10761" max="11011" width="9.140625" style="8"/>
    <col min="11012" max="11012" width="3.42578125" style="8" customWidth="1"/>
    <col min="11013" max="11013" width="59.5703125" style="8" customWidth="1"/>
    <col min="11014" max="11014" width="12.5703125" style="8" customWidth="1"/>
    <col min="11015" max="11016" width="17.85546875" style="8" customWidth="1"/>
    <col min="11017" max="11267" width="9.140625" style="8"/>
    <col min="11268" max="11268" width="3.42578125" style="8" customWidth="1"/>
    <col min="11269" max="11269" width="59.5703125" style="8" customWidth="1"/>
    <col min="11270" max="11270" width="12.5703125" style="8" customWidth="1"/>
    <col min="11271" max="11272" width="17.85546875" style="8" customWidth="1"/>
    <col min="11273" max="11523" width="9.140625" style="8"/>
    <col min="11524" max="11524" width="3.42578125" style="8" customWidth="1"/>
    <col min="11525" max="11525" width="59.5703125" style="8" customWidth="1"/>
    <col min="11526" max="11526" width="12.5703125" style="8" customWidth="1"/>
    <col min="11527" max="11528" width="17.85546875" style="8" customWidth="1"/>
    <col min="11529" max="11779" width="9.140625" style="8"/>
    <col min="11780" max="11780" width="3.42578125" style="8" customWidth="1"/>
    <col min="11781" max="11781" width="59.5703125" style="8" customWidth="1"/>
    <col min="11782" max="11782" width="12.5703125" style="8" customWidth="1"/>
    <col min="11783" max="11784" width="17.85546875" style="8" customWidth="1"/>
    <col min="11785" max="12035" width="9.140625" style="8"/>
    <col min="12036" max="12036" width="3.42578125" style="8" customWidth="1"/>
    <col min="12037" max="12037" width="59.5703125" style="8" customWidth="1"/>
    <col min="12038" max="12038" width="12.5703125" style="8" customWidth="1"/>
    <col min="12039" max="12040" width="17.85546875" style="8" customWidth="1"/>
    <col min="12041" max="12291" width="9.140625" style="8"/>
    <col min="12292" max="12292" width="3.42578125" style="8" customWidth="1"/>
    <col min="12293" max="12293" width="59.5703125" style="8" customWidth="1"/>
    <col min="12294" max="12294" width="12.5703125" style="8" customWidth="1"/>
    <col min="12295" max="12296" width="17.85546875" style="8" customWidth="1"/>
    <col min="12297" max="12547" width="9.140625" style="8"/>
    <col min="12548" max="12548" width="3.42578125" style="8" customWidth="1"/>
    <col min="12549" max="12549" width="59.5703125" style="8" customWidth="1"/>
    <col min="12550" max="12550" width="12.5703125" style="8" customWidth="1"/>
    <col min="12551" max="12552" width="17.85546875" style="8" customWidth="1"/>
    <col min="12553" max="12803" width="9.140625" style="8"/>
    <col min="12804" max="12804" width="3.42578125" style="8" customWidth="1"/>
    <col min="12805" max="12805" width="59.5703125" style="8" customWidth="1"/>
    <col min="12806" max="12806" width="12.5703125" style="8" customWidth="1"/>
    <col min="12807" max="12808" width="17.85546875" style="8" customWidth="1"/>
    <col min="12809" max="13059" width="9.140625" style="8"/>
    <col min="13060" max="13060" width="3.42578125" style="8" customWidth="1"/>
    <col min="13061" max="13061" width="59.5703125" style="8" customWidth="1"/>
    <col min="13062" max="13062" width="12.5703125" style="8" customWidth="1"/>
    <col min="13063" max="13064" width="17.85546875" style="8" customWidth="1"/>
    <col min="13065" max="13315" width="9.140625" style="8"/>
    <col min="13316" max="13316" width="3.42578125" style="8" customWidth="1"/>
    <col min="13317" max="13317" width="59.5703125" style="8" customWidth="1"/>
    <col min="13318" max="13318" width="12.5703125" style="8" customWidth="1"/>
    <col min="13319" max="13320" width="17.85546875" style="8" customWidth="1"/>
    <col min="13321" max="13571" width="9.140625" style="8"/>
    <col min="13572" max="13572" width="3.42578125" style="8" customWidth="1"/>
    <col min="13573" max="13573" width="59.5703125" style="8" customWidth="1"/>
    <col min="13574" max="13574" width="12.5703125" style="8" customWidth="1"/>
    <col min="13575" max="13576" width="17.85546875" style="8" customWidth="1"/>
    <col min="13577" max="13827" width="9.140625" style="8"/>
    <col min="13828" max="13828" width="3.42578125" style="8" customWidth="1"/>
    <col min="13829" max="13829" width="59.5703125" style="8" customWidth="1"/>
    <col min="13830" max="13830" width="12.5703125" style="8" customWidth="1"/>
    <col min="13831" max="13832" width="17.85546875" style="8" customWidth="1"/>
    <col min="13833" max="14083" width="9.140625" style="8"/>
    <col min="14084" max="14084" width="3.42578125" style="8" customWidth="1"/>
    <col min="14085" max="14085" width="59.5703125" style="8" customWidth="1"/>
    <col min="14086" max="14086" width="12.5703125" style="8" customWidth="1"/>
    <col min="14087" max="14088" width="17.85546875" style="8" customWidth="1"/>
    <col min="14089" max="14339" width="9.140625" style="8"/>
    <col min="14340" max="14340" width="3.42578125" style="8" customWidth="1"/>
    <col min="14341" max="14341" width="59.5703125" style="8" customWidth="1"/>
    <col min="14342" max="14342" width="12.5703125" style="8" customWidth="1"/>
    <col min="14343" max="14344" width="17.85546875" style="8" customWidth="1"/>
    <col min="14345" max="14595" width="9.140625" style="8"/>
    <col min="14596" max="14596" width="3.42578125" style="8" customWidth="1"/>
    <col min="14597" max="14597" width="59.5703125" style="8" customWidth="1"/>
    <col min="14598" max="14598" width="12.5703125" style="8" customWidth="1"/>
    <col min="14599" max="14600" width="17.85546875" style="8" customWidth="1"/>
    <col min="14601" max="14851" width="9.140625" style="8"/>
    <col min="14852" max="14852" width="3.42578125" style="8" customWidth="1"/>
    <col min="14853" max="14853" width="59.5703125" style="8" customWidth="1"/>
    <col min="14854" max="14854" width="12.5703125" style="8" customWidth="1"/>
    <col min="14855" max="14856" width="17.85546875" style="8" customWidth="1"/>
    <col min="14857" max="15107" width="9.140625" style="8"/>
    <col min="15108" max="15108" width="3.42578125" style="8" customWidth="1"/>
    <col min="15109" max="15109" width="59.5703125" style="8" customWidth="1"/>
    <col min="15110" max="15110" width="12.5703125" style="8" customWidth="1"/>
    <col min="15111" max="15112" width="17.85546875" style="8" customWidth="1"/>
    <col min="15113" max="15363" width="9.140625" style="8"/>
    <col min="15364" max="15364" width="3.42578125" style="8" customWidth="1"/>
    <col min="15365" max="15365" width="59.5703125" style="8" customWidth="1"/>
    <col min="15366" max="15366" width="12.5703125" style="8" customWidth="1"/>
    <col min="15367" max="15368" width="17.85546875" style="8" customWidth="1"/>
    <col min="15369" max="15619" width="9.140625" style="8"/>
    <col min="15620" max="15620" width="3.42578125" style="8" customWidth="1"/>
    <col min="15621" max="15621" width="59.5703125" style="8" customWidth="1"/>
    <col min="15622" max="15622" width="12.5703125" style="8" customWidth="1"/>
    <col min="15623" max="15624" width="17.85546875" style="8" customWidth="1"/>
    <col min="15625" max="15875" width="9.140625" style="8"/>
    <col min="15876" max="15876" width="3.42578125" style="8" customWidth="1"/>
    <col min="15877" max="15877" width="59.5703125" style="8" customWidth="1"/>
    <col min="15878" max="15878" width="12.5703125" style="8" customWidth="1"/>
    <col min="15879" max="15880" width="17.85546875" style="8" customWidth="1"/>
    <col min="15881" max="16131" width="9.140625" style="8"/>
    <col min="16132" max="16132" width="3.42578125" style="8" customWidth="1"/>
    <col min="16133" max="16133" width="59.5703125" style="8" customWidth="1"/>
    <col min="16134" max="16134" width="12.5703125" style="8" customWidth="1"/>
    <col min="16135" max="16136" width="17.85546875" style="8" customWidth="1"/>
    <col min="16137" max="16384" width="9.140625" style="8"/>
  </cols>
  <sheetData>
    <row r="1" spans="1:8" x14ac:dyDescent="0.25">
      <c r="E1" s="182"/>
      <c r="G1" s="182"/>
      <c r="H1" s="165" t="s">
        <v>570</v>
      </c>
    </row>
    <row r="2" spans="1:8" ht="21.75" customHeight="1" x14ac:dyDescent="0.25">
      <c r="B2" s="613" t="s">
        <v>68</v>
      </c>
      <c r="C2" s="613"/>
      <c r="D2" s="613"/>
      <c r="E2" s="613"/>
      <c r="F2" s="613"/>
      <c r="G2" s="613"/>
      <c r="H2" s="613"/>
    </row>
    <row r="3" spans="1:8" ht="14.25" customHeight="1" x14ac:dyDescent="0.25">
      <c r="B3" s="613" t="s">
        <v>791</v>
      </c>
      <c r="C3" s="613"/>
      <c r="D3" s="613"/>
      <c r="E3" s="613"/>
      <c r="F3" s="613"/>
      <c r="G3" s="613"/>
      <c r="H3" s="613"/>
    </row>
    <row r="4" spans="1:8" ht="14.25" customHeight="1" thickBot="1" x14ac:dyDescent="0.3">
      <c r="B4" s="154"/>
      <c r="C4" s="154"/>
      <c r="D4" s="154"/>
      <c r="E4" s="154"/>
      <c r="F4" s="154"/>
      <c r="G4" s="154"/>
      <c r="H4" s="37" t="s">
        <v>128</v>
      </c>
    </row>
    <row r="5" spans="1:8" ht="24.75" customHeight="1" x14ac:dyDescent="0.25">
      <c r="B5" s="618" t="s">
        <v>515</v>
      </c>
      <c r="C5" s="573" t="s">
        <v>84</v>
      </c>
      <c r="D5" s="573" t="s">
        <v>785</v>
      </c>
      <c r="E5" s="575" t="s">
        <v>786</v>
      </c>
      <c r="F5" s="585" t="s">
        <v>790</v>
      </c>
      <c r="G5" s="586"/>
      <c r="H5" s="583" t="s">
        <v>788</v>
      </c>
    </row>
    <row r="6" spans="1:8" ht="25.5" customHeight="1" x14ac:dyDescent="0.25">
      <c r="B6" s="619"/>
      <c r="C6" s="574"/>
      <c r="D6" s="574"/>
      <c r="E6" s="576"/>
      <c r="F6" s="228" t="s">
        <v>67</v>
      </c>
      <c r="G6" s="291" t="s">
        <v>46</v>
      </c>
      <c r="H6" s="584"/>
    </row>
    <row r="7" spans="1:8" ht="16.5" thickBot="1" x14ac:dyDescent="0.3">
      <c r="A7" s="64"/>
      <c r="B7" s="183">
        <v>1</v>
      </c>
      <c r="C7" s="184">
        <v>2</v>
      </c>
      <c r="D7" s="185">
        <v>3</v>
      </c>
      <c r="E7" s="205">
        <v>4</v>
      </c>
      <c r="F7" s="185">
        <v>5</v>
      </c>
      <c r="G7" s="186">
        <v>6</v>
      </c>
      <c r="H7" s="164">
        <v>7</v>
      </c>
    </row>
    <row r="8" spans="1:8" ht="20.100000000000001" customHeight="1" x14ac:dyDescent="0.25">
      <c r="A8" s="64"/>
      <c r="B8" s="187" t="s">
        <v>516</v>
      </c>
      <c r="C8" s="188"/>
      <c r="D8" s="197"/>
      <c r="E8" s="198"/>
      <c r="F8" s="197"/>
      <c r="G8" s="198"/>
      <c r="H8" s="203"/>
    </row>
    <row r="9" spans="1:8" ht="20.100000000000001" customHeight="1" x14ac:dyDescent="0.25">
      <c r="A9" s="64"/>
      <c r="B9" s="189" t="s">
        <v>517</v>
      </c>
      <c r="C9" s="190">
        <v>3001</v>
      </c>
      <c r="D9" s="199">
        <f>+D10+D11+D12+D13</f>
        <v>392186</v>
      </c>
      <c r="E9" s="200">
        <f>+E10+E11+E12+E13</f>
        <v>456534</v>
      </c>
      <c r="F9" s="199">
        <f>+F10+F11+F12+F13</f>
        <v>113003</v>
      </c>
      <c r="G9" s="200">
        <f>+G10+G11+G12+G13</f>
        <v>120145</v>
      </c>
      <c r="H9" s="380">
        <f t="shared" ref="H9" si="0">IFERROR(G9/F9,"  ")</f>
        <v>1.0632018618974717</v>
      </c>
    </row>
    <row r="10" spans="1:8" ht="20.100000000000001" customHeight="1" x14ac:dyDescent="0.25">
      <c r="A10" s="64"/>
      <c r="B10" s="191" t="s">
        <v>518</v>
      </c>
      <c r="C10" s="192">
        <v>3002</v>
      </c>
      <c r="D10" s="201">
        <v>387786</v>
      </c>
      <c r="E10" s="202">
        <v>452034</v>
      </c>
      <c r="F10" s="201">
        <v>111878</v>
      </c>
      <c r="G10" s="202">
        <v>118575</v>
      </c>
      <c r="H10" s="404">
        <f t="shared" ref="H10" si="1">IFERROR(G10/F10,"  ")</f>
        <v>1.0598598473337029</v>
      </c>
    </row>
    <row r="11" spans="1:8" ht="20.100000000000001" customHeight="1" x14ac:dyDescent="0.25">
      <c r="A11" s="64"/>
      <c r="B11" s="191" t="s">
        <v>519</v>
      </c>
      <c r="C11" s="192">
        <v>3003</v>
      </c>
      <c r="D11" s="201"/>
      <c r="E11" s="202"/>
      <c r="F11" s="201"/>
      <c r="G11" s="202"/>
      <c r="H11" s="204"/>
    </row>
    <row r="12" spans="1:8" ht="20.100000000000001" customHeight="1" x14ac:dyDescent="0.25">
      <c r="A12" s="64"/>
      <c r="B12" s="191" t="s">
        <v>520</v>
      </c>
      <c r="C12" s="192">
        <v>3004</v>
      </c>
      <c r="D12" s="201">
        <v>4400</v>
      </c>
      <c r="E12" s="202">
        <v>4500</v>
      </c>
      <c r="F12" s="201">
        <v>1125</v>
      </c>
      <c r="G12" s="202">
        <v>1570</v>
      </c>
      <c r="H12" s="404">
        <f t="shared" ref="H12:H14" si="2">IFERROR(G12/F12,"  ")</f>
        <v>1.3955555555555557</v>
      </c>
    </row>
    <row r="13" spans="1:8" ht="20.100000000000001" customHeight="1" x14ac:dyDescent="0.25">
      <c r="A13" s="64"/>
      <c r="B13" s="191" t="s">
        <v>521</v>
      </c>
      <c r="C13" s="192">
        <v>3005</v>
      </c>
      <c r="D13" s="201"/>
      <c r="E13" s="202"/>
      <c r="F13" s="201"/>
      <c r="G13" s="202"/>
      <c r="H13" s="404" t="str">
        <f t="shared" si="2"/>
        <v xml:space="preserve">  </v>
      </c>
    </row>
    <row r="14" spans="1:8" ht="20.100000000000001" customHeight="1" x14ac:dyDescent="0.25">
      <c r="A14" s="64"/>
      <c r="B14" s="189" t="s">
        <v>522</v>
      </c>
      <c r="C14" s="190">
        <v>3006</v>
      </c>
      <c r="D14" s="199">
        <f>+D15+D16+D17+D18+D19+D20+D21+D22</f>
        <v>368041</v>
      </c>
      <c r="E14" s="200">
        <f>+E15+E16+E17+E18+E19+E20+E21+E22</f>
        <v>428309</v>
      </c>
      <c r="F14" s="199">
        <f>+F15+F16+F17+F18+F19+F20+F21+F22</f>
        <v>128416</v>
      </c>
      <c r="G14" s="200">
        <f>+G15+G16+G17+G18+G19+G20+G21+G22</f>
        <v>103312</v>
      </c>
      <c r="H14" s="380">
        <f t="shared" si="2"/>
        <v>0.80451034139048094</v>
      </c>
    </row>
    <row r="15" spans="1:8" ht="20.100000000000001" customHeight="1" x14ac:dyDescent="0.25">
      <c r="A15" s="64"/>
      <c r="B15" s="191" t="s">
        <v>523</v>
      </c>
      <c r="C15" s="192">
        <v>3007</v>
      </c>
      <c r="D15" s="201">
        <v>118675</v>
      </c>
      <c r="E15" s="202">
        <v>134838</v>
      </c>
      <c r="F15" s="201">
        <v>47174</v>
      </c>
      <c r="G15" s="202">
        <v>33694</v>
      </c>
      <c r="H15" s="404">
        <f t="shared" ref="H15" si="3">IFERROR(G15/F15,"  ")</f>
        <v>0.71424937465553062</v>
      </c>
    </row>
    <row r="16" spans="1:8" ht="20.100000000000001" customHeight="1" x14ac:dyDescent="0.25">
      <c r="A16" s="64"/>
      <c r="B16" s="191" t="s">
        <v>524</v>
      </c>
      <c r="C16" s="192">
        <v>3008</v>
      </c>
      <c r="D16" s="201"/>
      <c r="E16" s="202"/>
      <c r="F16" s="201"/>
      <c r="G16" s="202"/>
      <c r="H16" s="204"/>
    </row>
    <row r="17" spans="1:8" ht="20.100000000000001" customHeight="1" x14ac:dyDescent="0.25">
      <c r="A17" s="64"/>
      <c r="B17" s="191" t="s">
        <v>525</v>
      </c>
      <c r="C17" s="192">
        <v>3009</v>
      </c>
      <c r="D17" s="201">
        <v>244369</v>
      </c>
      <c r="E17" s="202">
        <v>293371</v>
      </c>
      <c r="F17" s="201">
        <v>81217</v>
      </c>
      <c r="G17" s="202">
        <v>62985</v>
      </c>
      <c r="H17" s="404">
        <f t="shared" ref="H17:H18" si="4">IFERROR(G17/F17,"  ")</f>
        <v>0.77551497839122352</v>
      </c>
    </row>
    <row r="18" spans="1:8" ht="20.100000000000001" customHeight="1" x14ac:dyDescent="0.25">
      <c r="A18" s="64"/>
      <c r="B18" s="191" t="s">
        <v>526</v>
      </c>
      <c r="C18" s="192">
        <v>3010</v>
      </c>
      <c r="D18" s="201">
        <v>50</v>
      </c>
      <c r="E18" s="202">
        <v>100</v>
      </c>
      <c r="F18" s="201">
        <v>25</v>
      </c>
      <c r="G18" s="202">
        <v>87</v>
      </c>
      <c r="H18" s="404">
        <f t="shared" si="4"/>
        <v>3.48</v>
      </c>
    </row>
    <row r="19" spans="1:8" ht="20.100000000000001" customHeight="1" x14ac:dyDescent="0.25">
      <c r="A19" s="64"/>
      <c r="B19" s="191" t="s">
        <v>527</v>
      </c>
      <c r="C19" s="192">
        <v>3011</v>
      </c>
      <c r="D19" s="201"/>
      <c r="E19" s="202"/>
      <c r="F19" s="201"/>
      <c r="G19" s="202"/>
      <c r="H19" s="204"/>
    </row>
    <row r="20" spans="1:8" ht="20.100000000000001" customHeight="1" x14ac:dyDescent="0.25">
      <c r="A20" s="64"/>
      <c r="B20" s="191" t="s">
        <v>528</v>
      </c>
      <c r="C20" s="192">
        <v>3012</v>
      </c>
      <c r="D20" s="201"/>
      <c r="E20" s="202"/>
      <c r="F20" s="201"/>
      <c r="G20" s="202"/>
      <c r="H20" s="404" t="str">
        <f t="shared" ref="H20:H22" si="5">IFERROR(G20/F20,"  ")</f>
        <v xml:space="preserve">  </v>
      </c>
    </row>
    <row r="21" spans="1:8" ht="20.100000000000001" customHeight="1" x14ac:dyDescent="0.25">
      <c r="A21" s="64"/>
      <c r="B21" s="191" t="s">
        <v>529</v>
      </c>
      <c r="C21" s="192">
        <v>3013</v>
      </c>
      <c r="D21" s="201">
        <v>4947</v>
      </c>
      <c r="E21" s="202"/>
      <c r="F21" s="201"/>
      <c r="G21" s="202">
        <v>349</v>
      </c>
      <c r="H21" s="404" t="str">
        <f t="shared" si="5"/>
        <v xml:space="preserve">  </v>
      </c>
    </row>
    <row r="22" spans="1:8" ht="20.100000000000001" customHeight="1" x14ac:dyDescent="0.25">
      <c r="A22" s="64"/>
      <c r="B22" s="191" t="s">
        <v>530</v>
      </c>
      <c r="C22" s="192">
        <v>3014</v>
      </c>
      <c r="D22" s="201"/>
      <c r="E22" s="202"/>
      <c r="F22" s="201"/>
      <c r="G22" s="202">
        <v>6197</v>
      </c>
      <c r="H22" s="204" t="str">
        <f t="shared" si="5"/>
        <v xml:space="preserve">  </v>
      </c>
    </row>
    <row r="23" spans="1:8" ht="20.100000000000001" customHeight="1" x14ac:dyDescent="0.25">
      <c r="A23" s="64"/>
      <c r="B23" s="191" t="s">
        <v>531</v>
      </c>
      <c r="C23" s="192">
        <v>3015</v>
      </c>
      <c r="D23" s="202">
        <f>+D9-D14</f>
        <v>24145</v>
      </c>
      <c r="E23" s="202">
        <f>+E9-E14</f>
        <v>28225</v>
      </c>
      <c r="F23" s="201"/>
      <c r="G23" s="201">
        <f>+G9-G14</f>
        <v>16833</v>
      </c>
      <c r="H23" s="404" t="str">
        <f t="shared" ref="H23" si="6">IFERROR(G23/F23,"  ")</f>
        <v xml:space="preserve">  </v>
      </c>
    </row>
    <row r="24" spans="1:8" ht="20.100000000000001" customHeight="1" x14ac:dyDescent="0.25">
      <c r="A24" s="64"/>
      <c r="B24" s="191" t="s">
        <v>532</v>
      </c>
      <c r="C24" s="192">
        <v>3016</v>
      </c>
      <c r="D24" s="202"/>
      <c r="E24" s="202"/>
      <c r="F24" s="202">
        <f>+F14-F9</f>
        <v>15413</v>
      </c>
      <c r="G24" s="202"/>
      <c r="H24" s="204">
        <f t="shared" ref="H24:H25" si="7">+G24/F24%</f>
        <v>0</v>
      </c>
    </row>
    <row r="25" spans="1:8" ht="20.100000000000001" customHeight="1" x14ac:dyDescent="0.25">
      <c r="A25" s="64"/>
      <c r="B25" s="193" t="s">
        <v>533</v>
      </c>
      <c r="C25" s="192"/>
      <c r="D25" s="201"/>
      <c r="E25" s="202"/>
      <c r="F25" s="201"/>
      <c r="G25" s="202"/>
      <c r="H25" s="204" t="e">
        <f t="shared" si="7"/>
        <v>#DIV/0!</v>
      </c>
    </row>
    <row r="26" spans="1:8" ht="20.100000000000001" customHeight="1" x14ac:dyDescent="0.25">
      <c r="A26" s="64"/>
      <c r="B26" s="189" t="s">
        <v>192</v>
      </c>
      <c r="C26" s="190">
        <v>3017</v>
      </c>
      <c r="D26" s="199">
        <f>+D27+D28+D29+D30+D31</f>
        <v>0</v>
      </c>
      <c r="E26" s="200">
        <f>+E27+E28+E29+E30+E31</f>
        <v>0</v>
      </c>
      <c r="F26" s="199">
        <f>+F27+F28+F29+F30+F31</f>
        <v>0</v>
      </c>
      <c r="G26" s="200">
        <f>+G27+G28+G29+G30+G31</f>
        <v>0</v>
      </c>
      <c r="H26" s="380" t="str">
        <f t="shared" ref="H26" si="8">IFERROR(G26/F26,"  ")</f>
        <v xml:space="preserve">  </v>
      </c>
    </row>
    <row r="27" spans="1:8" ht="20.100000000000001" customHeight="1" x14ac:dyDescent="0.25">
      <c r="A27" s="64"/>
      <c r="B27" s="191" t="s">
        <v>534</v>
      </c>
      <c r="C27" s="192">
        <v>3018</v>
      </c>
      <c r="D27" s="201"/>
      <c r="E27" s="202"/>
      <c r="F27" s="201"/>
      <c r="G27" s="202"/>
      <c r="H27" s="204" t="str">
        <f t="shared" ref="H27:H66" si="9">IFERROR(G27/F27,"  ")</f>
        <v xml:space="preserve">  </v>
      </c>
    </row>
    <row r="28" spans="1:8" ht="27.75" customHeight="1" x14ac:dyDescent="0.25">
      <c r="A28" s="64"/>
      <c r="B28" s="191" t="s">
        <v>535</v>
      </c>
      <c r="C28" s="192">
        <v>3019</v>
      </c>
      <c r="D28" s="201"/>
      <c r="E28" s="202"/>
      <c r="F28" s="201"/>
      <c r="G28" s="202"/>
      <c r="H28" s="204" t="str">
        <f t="shared" si="9"/>
        <v xml:space="preserve">  </v>
      </c>
    </row>
    <row r="29" spans="1:8" ht="20.100000000000001" customHeight="1" x14ac:dyDescent="0.25">
      <c r="A29" s="64"/>
      <c r="B29" s="191" t="s">
        <v>536</v>
      </c>
      <c r="C29" s="192">
        <v>3020</v>
      </c>
      <c r="D29" s="201"/>
      <c r="E29" s="202"/>
      <c r="F29" s="201"/>
      <c r="G29" s="202"/>
      <c r="H29" s="204" t="str">
        <f t="shared" si="9"/>
        <v xml:space="preserve">  </v>
      </c>
    </row>
    <row r="30" spans="1:8" ht="20.100000000000001" customHeight="1" x14ac:dyDescent="0.25">
      <c r="A30" s="64"/>
      <c r="B30" s="191" t="s">
        <v>537</v>
      </c>
      <c r="C30" s="192">
        <v>3021</v>
      </c>
      <c r="D30" s="201"/>
      <c r="E30" s="202"/>
      <c r="F30" s="201"/>
      <c r="G30" s="202"/>
      <c r="H30" s="204" t="str">
        <f t="shared" si="9"/>
        <v xml:space="preserve">  </v>
      </c>
    </row>
    <row r="31" spans="1:8" ht="20.100000000000001" customHeight="1" x14ac:dyDescent="0.25">
      <c r="A31" s="64"/>
      <c r="B31" s="191" t="s">
        <v>69</v>
      </c>
      <c r="C31" s="192">
        <v>3022</v>
      </c>
      <c r="D31" s="201"/>
      <c r="E31" s="202"/>
      <c r="F31" s="201"/>
      <c r="G31" s="202"/>
      <c r="H31" s="204" t="str">
        <f t="shared" si="9"/>
        <v xml:space="preserve">  </v>
      </c>
    </row>
    <row r="32" spans="1:8" ht="20.100000000000001" customHeight="1" x14ac:dyDescent="0.25">
      <c r="A32" s="64"/>
      <c r="B32" s="189" t="s">
        <v>193</v>
      </c>
      <c r="C32" s="190">
        <v>3023</v>
      </c>
      <c r="D32" s="199">
        <f>+D33+D34+D35</f>
        <v>6385</v>
      </c>
      <c r="E32" s="200">
        <f>+E33+E34+E35</f>
        <v>68550</v>
      </c>
      <c r="F32" s="199">
        <f>+F33+F34+F35</f>
        <v>24500</v>
      </c>
      <c r="G32" s="200">
        <f>+G33+G34+G35</f>
        <v>19876</v>
      </c>
      <c r="H32" s="380">
        <f t="shared" si="9"/>
        <v>0.81126530612244896</v>
      </c>
    </row>
    <row r="33" spans="1:8" ht="20.100000000000001" customHeight="1" x14ac:dyDescent="0.25">
      <c r="A33" s="64"/>
      <c r="B33" s="191" t="s">
        <v>538</v>
      </c>
      <c r="C33" s="192">
        <v>3024</v>
      </c>
      <c r="D33" s="201"/>
      <c r="E33" s="202"/>
      <c r="F33" s="201"/>
      <c r="G33" s="202"/>
      <c r="H33" s="204" t="str">
        <f t="shared" si="9"/>
        <v xml:space="preserve">  </v>
      </c>
    </row>
    <row r="34" spans="1:8" ht="34.5" customHeight="1" x14ac:dyDescent="0.25">
      <c r="A34" s="64"/>
      <c r="B34" s="191" t="s">
        <v>539</v>
      </c>
      <c r="C34" s="192">
        <v>3025</v>
      </c>
      <c r="D34" s="201">
        <v>6385</v>
      </c>
      <c r="E34" s="202">
        <v>68550</v>
      </c>
      <c r="F34" s="201">
        <v>24500</v>
      </c>
      <c r="G34" s="202">
        <v>19876</v>
      </c>
      <c r="H34" s="404">
        <f t="shared" si="9"/>
        <v>0.81126530612244896</v>
      </c>
    </row>
    <row r="35" spans="1:8" ht="20.100000000000001" customHeight="1" x14ac:dyDescent="0.25">
      <c r="A35" s="64"/>
      <c r="B35" s="191" t="s">
        <v>540</v>
      </c>
      <c r="C35" s="192">
        <v>3026</v>
      </c>
      <c r="D35" s="201"/>
      <c r="E35" s="202"/>
      <c r="F35" s="201"/>
      <c r="G35" s="202"/>
      <c r="H35" s="204" t="str">
        <f t="shared" si="9"/>
        <v xml:space="preserve">  </v>
      </c>
    </row>
    <row r="36" spans="1:8" ht="20.100000000000001" customHeight="1" x14ac:dyDescent="0.25">
      <c r="A36" s="64"/>
      <c r="B36" s="191" t="s">
        <v>541</v>
      </c>
      <c r="C36" s="192">
        <v>3027</v>
      </c>
      <c r="D36" s="201"/>
      <c r="E36" s="202"/>
      <c r="F36" s="201"/>
      <c r="G36" s="202"/>
      <c r="H36" s="204" t="str">
        <f t="shared" si="9"/>
        <v xml:space="preserve">  </v>
      </c>
    </row>
    <row r="37" spans="1:8" ht="20.100000000000001" customHeight="1" x14ac:dyDescent="0.25">
      <c r="A37" s="64"/>
      <c r="B37" s="191" t="s">
        <v>542</v>
      </c>
      <c r="C37" s="192">
        <v>3028</v>
      </c>
      <c r="D37" s="201">
        <f>+D32-D26</f>
        <v>6385</v>
      </c>
      <c r="E37" s="202">
        <f>+E32-E26</f>
        <v>68550</v>
      </c>
      <c r="F37" s="201">
        <f>+F32-F26</f>
        <v>24500</v>
      </c>
      <c r="G37" s="202">
        <f>+G32-G26</f>
        <v>19876</v>
      </c>
      <c r="H37" s="404">
        <f t="shared" si="9"/>
        <v>0.81126530612244896</v>
      </c>
    </row>
    <row r="38" spans="1:8" ht="22.5" customHeight="1" x14ac:dyDescent="0.25">
      <c r="A38" s="64"/>
      <c r="B38" s="193" t="s">
        <v>543</v>
      </c>
      <c r="C38" s="192"/>
      <c r="D38" s="201"/>
      <c r="E38" s="202"/>
      <c r="F38" s="201"/>
      <c r="G38" s="202"/>
      <c r="H38" s="204" t="str">
        <f t="shared" si="9"/>
        <v xml:space="preserve">  </v>
      </c>
    </row>
    <row r="39" spans="1:8" ht="20.100000000000001" customHeight="1" x14ac:dyDescent="0.25">
      <c r="A39" s="64"/>
      <c r="B39" s="189" t="s">
        <v>544</v>
      </c>
      <c r="C39" s="190">
        <v>3029</v>
      </c>
      <c r="D39" s="199">
        <f>+D40+D41+D42+D43+D44+D45+D46</f>
        <v>2486</v>
      </c>
      <c r="E39" s="200">
        <f>+E40+E41+E42+E43+E44+E45+E46</f>
        <v>36500</v>
      </c>
      <c r="F39" s="199">
        <f>+F40+F41+F42+F43+F44+F45+F46</f>
        <v>36500</v>
      </c>
      <c r="G39" s="200">
        <f>+G40+G41+G42+G43+G44+G45+G46</f>
        <v>15413</v>
      </c>
      <c r="H39" s="380">
        <f t="shared" si="9"/>
        <v>0.42227397260273974</v>
      </c>
    </row>
    <row r="40" spans="1:8" ht="20.100000000000001" customHeight="1" x14ac:dyDescent="0.25">
      <c r="A40" s="64"/>
      <c r="B40" s="191" t="s">
        <v>70</v>
      </c>
      <c r="C40" s="192">
        <v>3030</v>
      </c>
      <c r="D40" s="201">
        <v>2486</v>
      </c>
      <c r="E40" s="202">
        <v>22500</v>
      </c>
      <c r="F40" s="201">
        <v>22500</v>
      </c>
      <c r="G40" s="202">
        <v>5000</v>
      </c>
      <c r="H40" s="204">
        <f t="shared" si="9"/>
        <v>0.22222222222222221</v>
      </c>
    </row>
    <row r="41" spans="1:8" ht="20.100000000000001" customHeight="1" x14ac:dyDescent="0.25">
      <c r="A41" s="64"/>
      <c r="B41" s="191" t="s">
        <v>545</v>
      </c>
      <c r="C41" s="192">
        <v>3031</v>
      </c>
      <c r="D41" s="201"/>
      <c r="E41" s="202"/>
      <c r="F41" s="201"/>
      <c r="G41" s="202"/>
      <c r="H41" s="204" t="str">
        <f t="shared" si="9"/>
        <v xml:space="preserve">  </v>
      </c>
    </row>
    <row r="42" spans="1:8" ht="20.100000000000001" customHeight="1" x14ac:dyDescent="0.25">
      <c r="A42" s="64"/>
      <c r="B42" s="191" t="s">
        <v>546</v>
      </c>
      <c r="C42" s="192">
        <v>3032</v>
      </c>
      <c r="D42" s="201"/>
      <c r="E42" s="202"/>
      <c r="F42" s="201"/>
      <c r="G42" s="202"/>
      <c r="H42" s="204" t="str">
        <f t="shared" si="9"/>
        <v xml:space="preserve">  </v>
      </c>
    </row>
    <row r="43" spans="1:8" ht="20.100000000000001" customHeight="1" x14ac:dyDescent="0.25">
      <c r="A43" s="64"/>
      <c r="B43" s="191" t="s">
        <v>547</v>
      </c>
      <c r="C43" s="192">
        <v>3033</v>
      </c>
      <c r="D43" s="201"/>
      <c r="E43" s="202"/>
      <c r="F43" s="201"/>
      <c r="G43" s="202"/>
      <c r="H43" s="204" t="str">
        <f t="shared" si="9"/>
        <v xml:space="preserve">  </v>
      </c>
    </row>
    <row r="44" spans="1:8" ht="20.100000000000001" customHeight="1" x14ac:dyDescent="0.25">
      <c r="A44" s="64"/>
      <c r="B44" s="191" t="s">
        <v>548</v>
      </c>
      <c r="C44" s="192">
        <v>3034</v>
      </c>
      <c r="D44" s="201"/>
      <c r="E44" s="202"/>
      <c r="F44" s="201"/>
      <c r="G44" s="202"/>
      <c r="H44" s="204" t="str">
        <f t="shared" si="9"/>
        <v xml:space="preserve">  </v>
      </c>
    </row>
    <row r="45" spans="1:8" ht="20.100000000000001" customHeight="1" x14ac:dyDescent="0.25">
      <c r="A45" s="64"/>
      <c r="B45" s="191" t="s">
        <v>549</v>
      </c>
      <c r="C45" s="192">
        <v>3035</v>
      </c>
      <c r="D45" s="201"/>
      <c r="E45" s="202">
        <v>14000</v>
      </c>
      <c r="F45" s="201">
        <v>14000</v>
      </c>
      <c r="G45" s="202">
        <v>10413</v>
      </c>
      <c r="H45" s="204">
        <f t="shared" si="9"/>
        <v>0.74378571428571427</v>
      </c>
    </row>
    <row r="46" spans="1:8" ht="20.100000000000001" customHeight="1" x14ac:dyDescent="0.25">
      <c r="A46" s="64"/>
      <c r="B46" s="191" t="s">
        <v>550</v>
      </c>
      <c r="C46" s="192">
        <v>3036</v>
      </c>
      <c r="D46" s="201"/>
      <c r="E46" s="202"/>
      <c r="F46" s="201"/>
      <c r="G46" s="202"/>
      <c r="H46" s="204" t="str">
        <f t="shared" si="9"/>
        <v xml:space="preserve">  </v>
      </c>
    </row>
    <row r="47" spans="1:8" ht="20.100000000000001" customHeight="1" x14ac:dyDescent="0.25">
      <c r="A47" s="64"/>
      <c r="B47" s="189" t="s">
        <v>551</v>
      </c>
      <c r="C47" s="190">
        <v>3037</v>
      </c>
      <c r="D47" s="199">
        <f>+D48+D49+D50+D51+D52+D53+D54+D55</f>
        <v>0</v>
      </c>
      <c r="E47" s="200">
        <f>+E48+E49+E50+E51+E52+E53+E54+E55</f>
        <v>1200</v>
      </c>
      <c r="F47" s="199">
        <f>+F48+F49+F50+F51+F52+F53+F54+F55</f>
        <v>0</v>
      </c>
      <c r="G47" s="200">
        <f>+G48+G49+G50+G51+G52+G53+G54+G55</f>
        <v>376</v>
      </c>
      <c r="H47" s="380" t="str">
        <f t="shared" si="9"/>
        <v xml:space="preserve">  </v>
      </c>
    </row>
    <row r="48" spans="1:8" ht="20.100000000000001" customHeight="1" x14ac:dyDescent="0.25">
      <c r="A48" s="64"/>
      <c r="B48" s="191" t="s">
        <v>552</v>
      </c>
      <c r="C48" s="192">
        <v>3038</v>
      </c>
      <c r="D48" s="201"/>
      <c r="E48" s="202"/>
      <c r="F48" s="201"/>
      <c r="G48" s="202"/>
      <c r="H48" s="204" t="str">
        <f t="shared" si="9"/>
        <v xml:space="preserve">  </v>
      </c>
    </row>
    <row r="49" spans="1:8" ht="20.100000000000001" customHeight="1" x14ac:dyDescent="0.25">
      <c r="A49" s="64"/>
      <c r="B49" s="191" t="s">
        <v>545</v>
      </c>
      <c r="C49" s="192">
        <v>3039</v>
      </c>
      <c r="D49" s="201"/>
      <c r="E49" s="202"/>
      <c r="F49" s="201"/>
      <c r="G49" s="202"/>
      <c r="H49" s="204" t="str">
        <f t="shared" si="9"/>
        <v xml:space="preserve">  </v>
      </c>
    </row>
    <row r="50" spans="1:8" ht="20.100000000000001" customHeight="1" x14ac:dyDescent="0.25">
      <c r="A50" s="64"/>
      <c r="B50" s="191" t="s">
        <v>546</v>
      </c>
      <c r="C50" s="192">
        <v>3040</v>
      </c>
      <c r="D50" s="201"/>
      <c r="E50" s="202"/>
      <c r="F50" s="201"/>
      <c r="G50" s="202"/>
      <c r="H50" s="204" t="str">
        <f t="shared" si="9"/>
        <v xml:space="preserve">  </v>
      </c>
    </row>
    <row r="51" spans="1:8" ht="20.100000000000001" customHeight="1" x14ac:dyDescent="0.25">
      <c r="A51" s="64"/>
      <c r="B51" s="191" t="s">
        <v>547</v>
      </c>
      <c r="C51" s="192">
        <v>3041</v>
      </c>
      <c r="D51" s="201"/>
      <c r="E51" s="202"/>
      <c r="F51" s="201"/>
      <c r="G51" s="202"/>
      <c r="H51" s="204" t="str">
        <f t="shared" si="9"/>
        <v xml:space="preserve">  </v>
      </c>
    </row>
    <row r="52" spans="1:8" ht="20.100000000000001" customHeight="1" x14ac:dyDescent="0.25">
      <c r="A52" s="64"/>
      <c r="B52" s="191" t="s">
        <v>548</v>
      </c>
      <c r="C52" s="192">
        <v>3042</v>
      </c>
      <c r="D52" s="201"/>
      <c r="E52" s="202"/>
      <c r="F52" s="201"/>
      <c r="G52" s="202"/>
      <c r="H52" s="204" t="str">
        <f t="shared" si="9"/>
        <v xml:space="preserve">  </v>
      </c>
    </row>
    <row r="53" spans="1:8" ht="20.100000000000001" customHeight="1" x14ac:dyDescent="0.25">
      <c r="A53" s="64"/>
      <c r="B53" s="191" t="s">
        <v>553</v>
      </c>
      <c r="C53" s="192">
        <v>3043</v>
      </c>
      <c r="D53" s="201"/>
      <c r="E53" s="202"/>
      <c r="F53" s="201"/>
      <c r="G53" s="202"/>
      <c r="H53" s="204" t="str">
        <f t="shared" si="9"/>
        <v xml:space="preserve">  </v>
      </c>
    </row>
    <row r="54" spans="1:8" ht="20.100000000000001" customHeight="1" x14ac:dyDescent="0.25">
      <c r="A54" s="64"/>
      <c r="B54" s="191" t="s">
        <v>554</v>
      </c>
      <c r="C54" s="192">
        <v>3044</v>
      </c>
      <c r="D54" s="201"/>
      <c r="E54" s="202">
        <v>1200</v>
      </c>
      <c r="F54" s="201"/>
      <c r="G54" s="202">
        <v>376</v>
      </c>
      <c r="H54" s="204" t="str">
        <f t="shared" si="9"/>
        <v xml:space="preserve">  </v>
      </c>
    </row>
    <row r="55" spans="1:8" ht="20.100000000000001" customHeight="1" x14ac:dyDescent="0.25">
      <c r="A55" s="64"/>
      <c r="B55" s="191" t="s">
        <v>555</v>
      </c>
      <c r="C55" s="192">
        <v>3045</v>
      </c>
      <c r="D55" s="201"/>
      <c r="E55" s="202"/>
      <c r="F55" s="201"/>
      <c r="G55" s="202"/>
      <c r="H55" s="204" t="str">
        <f t="shared" si="9"/>
        <v xml:space="preserve">  </v>
      </c>
    </row>
    <row r="56" spans="1:8" ht="20.100000000000001" customHeight="1" x14ac:dyDescent="0.25">
      <c r="A56" s="64"/>
      <c r="B56" s="191" t="s">
        <v>556</v>
      </c>
      <c r="C56" s="192">
        <v>3046</v>
      </c>
      <c r="D56" s="201">
        <f>+D39-D47</f>
        <v>2486</v>
      </c>
      <c r="E56" s="202">
        <f>+E39-E47</f>
        <v>35300</v>
      </c>
      <c r="F56" s="201">
        <f>+F39-F47</f>
        <v>36500</v>
      </c>
      <c r="G56" s="202">
        <f>+G39-G47</f>
        <v>15037</v>
      </c>
      <c r="H56" s="204">
        <f t="shared" si="9"/>
        <v>0.41197260273972602</v>
      </c>
    </row>
    <row r="57" spans="1:8" ht="20.100000000000001" customHeight="1" x14ac:dyDescent="0.25">
      <c r="A57" s="64"/>
      <c r="B57" s="191" t="s">
        <v>557</v>
      </c>
      <c r="C57" s="192">
        <v>3047</v>
      </c>
      <c r="D57" s="201"/>
      <c r="E57" s="202"/>
      <c r="F57" s="201"/>
      <c r="G57" s="202"/>
      <c r="H57" s="204" t="str">
        <f t="shared" si="9"/>
        <v xml:space="preserve">  </v>
      </c>
    </row>
    <row r="58" spans="1:8" ht="20.100000000000001" customHeight="1" x14ac:dyDescent="0.25">
      <c r="A58" s="64"/>
      <c r="B58" s="193" t="s">
        <v>563</v>
      </c>
      <c r="C58" s="192">
        <v>3048</v>
      </c>
      <c r="D58" s="201">
        <f>+D9+D26+D39</f>
        <v>394672</v>
      </c>
      <c r="E58" s="202">
        <f>+E9+E26+E39</f>
        <v>493034</v>
      </c>
      <c r="F58" s="201">
        <f>+F9+F26+F39</f>
        <v>149503</v>
      </c>
      <c r="G58" s="202">
        <f>+G9+G26+G39</f>
        <v>135558</v>
      </c>
      <c r="H58" s="204">
        <f t="shared" si="9"/>
        <v>0.90672427978033887</v>
      </c>
    </row>
    <row r="59" spans="1:8" ht="20.100000000000001" customHeight="1" x14ac:dyDescent="0.25">
      <c r="A59" s="64"/>
      <c r="B59" s="193" t="s">
        <v>564</v>
      </c>
      <c r="C59" s="192">
        <v>3049</v>
      </c>
      <c r="D59" s="201">
        <f>+D14+D32+D47</f>
        <v>374426</v>
      </c>
      <c r="E59" s="202">
        <f>+E14+E32+E47</f>
        <v>498059</v>
      </c>
      <c r="F59" s="201">
        <f>+F14+F32+F47</f>
        <v>152916</v>
      </c>
      <c r="G59" s="202">
        <f>+G14+G32+G47</f>
        <v>123564</v>
      </c>
      <c r="H59" s="204">
        <f t="shared" si="9"/>
        <v>0.80805147924350629</v>
      </c>
    </row>
    <row r="60" spans="1:8" ht="20.100000000000001" customHeight="1" x14ac:dyDescent="0.25">
      <c r="A60" s="64"/>
      <c r="B60" s="189" t="s">
        <v>565</v>
      </c>
      <c r="C60" s="190">
        <v>3050</v>
      </c>
      <c r="D60" s="200">
        <f>+D58-D59</f>
        <v>20246</v>
      </c>
      <c r="E60" s="200"/>
      <c r="F60" s="199"/>
      <c r="G60" s="200">
        <f>+G58-G59</f>
        <v>11994</v>
      </c>
      <c r="H60" s="380" t="str">
        <f t="shared" si="9"/>
        <v xml:space="preserve">  </v>
      </c>
    </row>
    <row r="61" spans="1:8" ht="20.100000000000001" customHeight="1" x14ac:dyDescent="0.25">
      <c r="A61" s="64"/>
      <c r="B61" s="189" t="s">
        <v>566</v>
      </c>
      <c r="C61" s="190">
        <v>3051</v>
      </c>
      <c r="D61" s="199"/>
      <c r="E61" s="199">
        <f>+E59-E58</f>
        <v>5025</v>
      </c>
      <c r="F61" s="199">
        <f>+F59-F58</f>
        <v>3413</v>
      </c>
      <c r="G61" s="200"/>
      <c r="H61" s="380">
        <f t="shared" si="9"/>
        <v>0</v>
      </c>
    </row>
    <row r="62" spans="1:8" ht="20.100000000000001" customHeight="1" x14ac:dyDescent="0.25">
      <c r="A62" s="64"/>
      <c r="B62" s="189" t="s">
        <v>558</v>
      </c>
      <c r="C62" s="190">
        <v>3052</v>
      </c>
      <c r="D62" s="199">
        <v>8890</v>
      </c>
      <c r="E62" s="200">
        <v>6763</v>
      </c>
      <c r="F62" s="199">
        <v>6763</v>
      </c>
      <c r="G62" s="200">
        <v>29136</v>
      </c>
      <c r="H62" s="380">
        <f t="shared" si="9"/>
        <v>4.3081472719207454</v>
      </c>
    </row>
    <row r="63" spans="1:8" ht="24" customHeight="1" x14ac:dyDescent="0.25">
      <c r="A63" s="64"/>
      <c r="B63" s="193" t="s">
        <v>559</v>
      </c>
      <c r="C63" s="192">
        <v>3053</v>
      </c>
      <c r="D63" s="201"/>
      <c r="E63" s="202"/>
      <c r="F63" s="201"/>
      <c r="G63" s="202">
        <v>14</v>
      </c>
      <c r="H63" s="204" t="str">
        <f t="shared" si="9"/>
        <v xml:space="preserve">  </v>
      </c>
    </row>
    <row r="64" spans="1:8" ht="24" customHeight="1" x14ac:dyDescent="0.25">
      <c r="A64" s="64"/>
      <c r="B64" s="193" t="s">
        <v>560</v>
      </c>
      <c r="C64" s="192">
        <v>3054</v>
      </c>
      <c r="D64" s="201"/>
      <c r="E64" s="202"/>
      <c r="F64" s="201"/>
      <c r="G64" s="202"/>
      <c r="H64" s="204" t="str">
        <f t="shared" si="9"/>
        <v xml:space="preserve">  </v>
      </c>
    </row>
    <row r="65" spans="2:8" ht="20.100000000000001" customHeight="1" x14ac:dyDescent="0.25">
      <c r="B65" s="194" t="s">
        <v>561</v>
      </c>
      <c r="C65" s="614">
        <v>3055</v>
      </c>
      <c r="D65" s="616">
        <f>+D60-D61+D62+D63-D64</f>
        <v>29136</v>
      </c>
      <c r="E65" s="611">
        <f>+E60-E61+E62+E63-E64</f>
        <v>1738</v>
      </c>
      <c r="F65" s="616">
        <f>+F60-F61+F62+F63-F64</f>
        <v>3350</v>
      </c>
      <c r="G65" s="611">
        <f>+G60-G61+G62+G63-G64</f>
        <v>41144</v>
      </c>
      <c r="H65" s="609">
        <f>IFERROR(G65/F65,"  ")</f>
        <v>12.281791044776119</v>
      </c>
    </row>
    <row r="66" spans="2:8" ht="13.5" customHeight="1" thickBot="1" x14ac:dyDescent="0.3">
      <c r="B66" s="195" t="s">
        <v>562</v>
      </c>
      <c r="C66" s="615"/>
      <c r="D66" s="617"/>
      <c r="E66" s="612"/>
      <c r="F66" s="617"/>
      <c r="G66" s="612"/>
      <c r="H66" s="610" t="str">
        <f t="shared" si="9"/>
        <v xml:space="preserve">  </v>
      </c>
    </row>
    <row r="67" spans="2:8" x14ac:dyDescent="0.25">
      <c r="B67" s="41"/>
      <c r="H67" s="196" t="str">
        <f t="shared" ref="H67:H73" si="10">IFERROR(G67/F67,"  ")</f>
        <v xml:space="preserve">  </v>
      </c>
    </row>
    <row r="68" spans="2:8" x14ac:dyDescent="0.25">
      <c r="B68" s="155" t="s">
        <v>572</v>
      </c>
      <c r="H68" s="196" t="str">
        <f t="shared" si="10"/>
        <v xml:space="preserve">  </v>
      </c>
    </row>
    <row r="69" spans="2:8" x14ac:dyDescent="0.25">
      <c r="H69" s="196" t="str">
        <f t="shared" si="10"/>
        <v xml:space="preserve">  </v>
      </c>
    </row>
    <row r="70" spans="2:8" x14ac:dyDescent="0.25">
      <c r="H70" s="196" t="str">
        <f t="shared" si="10"/>
        <v xml:space="preserve">  </v>
      </c>
    </row>
    <row r="71" spans="2:8" x14ac:dyDescent="0.25">
      <c r="H71" s="196" t="str">
        <f t="shared" si="10"/>
        <v xml:space="preserve">  </v>
      </c>
    </row>
    <row r="72" spans="2:8" x14ac:dyDescent="0.25">
      <c r="H72" s="196" t="str">
        <f t="shared" si="10"/>
        <v xml:space="preserve">  </v>
      </c>
    </row>
    <row r="73" spans="2:8" x14ac:dyDescent="0.25">
      <c r="H73" s="196" t="str">
        <f t="shared" si="10"/>
        <v xml:space="preserve">  </v>
      </c>
    </row>
    <row r="74" spans="2:8" x14ac:dyDescent="0.25">
      <c r="H74" s="196" t="str">
        <f t="shared" ref="H74:H137" si="11">IFERROR(G74/F74,"  ")</f>
        <v xml:space="preserve">  </v>
      </c>
    </row>
    <row r="75" spans="2:8" x14ac:dyDescent="0.25">
      <c r="H75" s="196" t="str">
        <f t="shared" si="11"/>
        <v xml:space="preserve">  </v>
      </c>
    </row>
    <row r="76" spans="2:8" x14ac:dyDescent="0.25">
      <c r="H76" s="196" t="str">
        <f t="shared" si="11"/>
        <v xml:space="preserve">  </v>
      </c>
    </row>
    <row r="77" spans="2:8" x14ac:dyDescent="0.25">
      <c r="H77" s="196" t="str">
        <f t="shared" si="11"/>
        <v xml:space="preserve">  </v>
      </c>
    </row>
    <row r="78" spans="2:8" x14ac:dyDescent="0.25">
      <c r="H78" s="608" t="str">
        <f t="shared" si="11"/>
        <v xml:space="preserve">  </v>
      </c>
    </row>
    <row r="79" spans="2:8" x14ac:dyDescent="0.25">
      <c r="H79" s="608" t="str">
        <f t="shared" si="11"/>
        <v xml:space="preserve">  </v>
      </c>
    </row>
    <row r="80" spans="2:8" x14ac:dyDescent="0.25">
      <c r="H80" s="196" t="str">
        <f t="shared" si="11"/>
        <v xml:space="preserve">  </v>
      </c>
    </row>
    <row r="81" spans="8:8" x14ac:dyDescent="0.25">
      <c r="H81" s="196" t="str">
        <f t="shared" si="11"/>
        <v xml:space="preserve">  </v>
      </c>
    </row>
    <row r="82" spans="8:8" x14ac:dyDescent="0.25">
      <c r="H82" s="196" t="str">
        <f t="shared" si="11"/>
        <v xml:space="preserve">  </v>
      </c>
    </row>
    <row r="83" spans="8:8" x14ac:dyDescent="0.25">
      <c r="H83" s="196" t="str">
        <f t="shared" si="11"/>
        <v xml:space="preserve">  </v>
      </c>
    </row>
    <row r="84" spans="8:8" x14ac:dyDescent="0.25">
      <c r="H84" s="196" t="str">
        <f t="shared" si="11"/>
        <v xml:space="preserve">  </v>
      </c>
    </row>
    <row r="85" spans="8:8" x14ac:dyDescent="0.25">
      <c r="H85" s="196" t="str">
        <f t="shared" si="11"/>
        <v xml:space="preserve">  </v>
      </c>
    </row>
    <row r="86" spans="8:8" x14ac:dyDescent="0.25">
      <c r="H86" s="196" t="str">
        <f t="shared" si="11"/>
        <v xml:space="preserve">  </v>
      </c>
    </row>
    <row r="87" spans="8:8" x14ac:dyDescent="0.25">
      <c r="H87" s="196" t="str">
        <f t="shared" si="11"/>
        <v xml:space="preserve">  </v>
      </c>
    </row>
    <row r="88" spans="8:8" x14ac:dyDescent="0.25">
      <c r="H88" s="196" t="str">
        <f t="shared" si="11"/>
        <v xml:space="preserve">  </v>
      </c>
    </row>
    <row r="89" spans="8:8" x14ac:dyDescent="0.25">
      <c r="H89" s="196" t="str">
        <f t="shared" si="11"/>
        <v xml:space="preserve">  </v>
      </c>
    </row>
    <row r="90" spans="8:8" x14ac:dyDescent="0.25">
      <c r="H90" s="196" t="str">
        <f t="shared" si="11"/>
        <v xml:space="preserve">  </v>
      </c>
    </row>
    <row r="91" spans="8:8" x14ac:dyDescent="0.25">
      <c r="H91" s="196" t="str">
        <f t="shared" si="11"/>
        <v xml:space="preserve">  </v>
      </c>
    </row>
    <row r="92" spans="8:8" x14ac:dyDescent="0.25">
      <c r="H92" s="196" t="str">
        <f t="shared" si="11"/>
        <v xml:space="preserve">  </v>
      </c>
    </row>
    <row r="93" spans="8:8" x14ac:dyDescent="0.25">
      <c r="H93" s="608" t="str">
        <f t="shared" si="11"/>
        <v xml:space="preserve">  </v>
      </c>
    </row>
    <row r="94" spans="8:8" x14ac:dyDescent="0.25">
      <c r="H94" s="608" t="str">
        <f t="shared" si="11"/>
        <v xml:space="preserve">  </v>
      </c>
    </row>
    <row r="95" spans="8:8" x14ac:dyDescent="0.25">
      <c r="H95" s="608" t="str">
        <f t="shared" si="11"/>
        <v xml:space="preserve">  </v>
      </c>
    </row>
    <row r="96" spans="8:8" x14ac:dyDescent="0.25">
      <c r="H96" s="608" t="str">
        <f t="shared" si="11"/>
        <v xml:space="preserve">  </v>
      </c>
    </row>
    <row r="97" spans="8:8" x14ac:dyDescent="0.25">
      <c r="H97" s="196" t="str">
        <f t="shared" si="11"/>
        <v xml:space="preserve">  </v>
      </c>
    </row>
    <row r="98" spans="8:8" x14ac:dyDescent="0.25">
      <c r="H98" s="196" t="str">
        <f t="shared" si="11"/>
        <v xml:space="preserve">  </v>
      </c>
    </row>
    <row r="99" spans="8:8" x14ac:dyDescent="0.25">
      <c r="H99" s="196" t="str">
        <f t="shared" si="11"/>
        <v xml:space="preserve">  </v>
      </c>
    </row>
    <row r="100" spans="8:8" x14ac:dyDescent="0.25">
      <c r="H100" s="608" t="str">
        <f t="shared" si="11"/>
        <v xml:space="preserve">  </v>
      </c>
    </row>
    <row r="101" spans="8:8" x14ac:dyDescent="0.25">
      <c r="H101" s="608" t="str">
        <f t="shared" si="11"/>
        <v xml:space="preserve">  </v>
      </c>
    </row>
    <row r="102" spans="8:8" x14ac:dyDescent="0.25">
      <c r="H102" s="196" t="str">
        <f t="shared" si="11"/>
        <v xml:space="preserve">  </v>
      </c>
    </row>
    <row r="103" spans="8:8" x14ac:dyDescent="0.25">
      <c r="H103" s="196" t="str">
        <f t="shared" si="11"/>
        <v xml:space="preserve">  </v>
      </c>
    </row>
    <row r="104" spans="8:8" x14ac:dyDescent="0.25">
      <c r="H104" s="196" t="str">
        <f t="shared" si="11"/>
        <v xml:space="preserve">  </v>
      </c>
    </row>
    <row r="105" spans="8:8" x14ac:dyDescent="0.25">
      <c r="H105" s="196" t="str">
        <f t="shared" si="11"/>
        <v xml:space="preserve">  </v>
      </c>
    </row>
    <row r="106" spans="8:8" x14ac:dyDescent="0.25">
      <c r="H106" s="196" t="str">
        <f t="shared" si="11"/>
        <v xml:space="preserve">  </v>
      </c>
    </row>
    <row r="107" spans="8:8" x14ac:dyDescent="0.25">
      <c r="H107" s="196" t="str">
        <f t="shared" si="11"/>
        <v xml:space="preserve">  </v>
      </c>
    </row>
    <row r="108" spans="8:8" x14ac:dyDescent="0.25">
      <c r="H108" s="196" t="str">
        <f t="shared" si="11"/>
        <v xml:space="preserve">  </v>
      </c>
    </row>
    <row r="109" spans="8:8" x14ac:dyDescent="0.25">
      <c r="H109" s="196" t="str">
        <f t="shared" si="11"/>
        <v xml:space="preserve">  </v>
      </c>
    </row>
    <row r="110" spans="8:8" x14ac:dyDescent="0.25">
      <c r="H110" s="196" t="str">
        <f t="shared" si="11"/>
        <v xml:space="preserve">  </v>
      </c>
    </row>
    <row r="111" spans="8:8" x14ac:dyDescent="0.25">
      <c r="H111" s="196" t="str">
        <f t="shared" si="11"/>
        <v xml:space="preserve">  </v>
      </c>
    </row>
    <row r="112" spans="8:8" x14ac:dyDescent="0.25">
      <c r="H112" s="608" t="str">
        <f t="shared" si="11"/>
        <v xml:space="preserve">  </v>
      </c>
    </row>
    <row r="113" spans="8:8" x14ac:dyDescent="0.25">
      <c r="H113" s="608" t="str">
        <f t="shared" si="11"/>
        <v xml:space="preserve">  </v>
      </c>
    </row>
    <row r="114" spans="8:8" x14ac:dyDescent="0.25">
      <c r="H114" s="196" t="str">
        <f t="shared" si="11"/>
        <v xml:space="preserve">  </v>
      </c>
    </row>
    <row r="115" spans="8:8" x14ac:dyDescent="0.25">
      <c r="H115" s="608" t="str">
        <f t="shared" si="11"/>
        <v xml:space="preserve">  </v>
      </c>
    </row>
    <row r="116" spans="8:8" x14ac:dyDescent="0.25">
      <c r="H116" s="608" t="str">
        <f t="shared" si="11"/>
        <v xml:space="preserve">  </v>
      </c>
    </row>
    <row r="117" spans="8:8" x14ac:dyDescent="0.25">
      <c r="H117" s="196" t="str">
        <f t="shared" si="11"/>
        <v xml:space="preserve">  </v>
      </c>
    </row>
    <row r="118" spans="8:8" x14ac:dyDescent="0.25">
      <c r="H118" s="196" t="str">
        <f t="shared" si="11"/>
        <v xml:space="preserve">  </v>
      </c>
    </row>
    <row r="119" spans="8:8" x14ac:dyDescent="0.25">
      <c r="H119" s="196" t="str">
        <f t="shared" si="11"/>
        <v xml:space="preserve">  </v>
      </c>
    </row>
    <row r="120" spans="8:8" x14ac:dyDescent="0.25">
      <c r="H120" s="196" t="str">
        <f t="shared" si="11"/>
        <v xml:space="preserve">  </v>
      </c>
    </row>
    <row r="121" spans="8:8" x14ac:dyDescent="0.25">
      <c r="H121" s="196" t="str">
        <f t="shared" si="11"/>
        <v xml:space="preserve">  </v>
      </c>
    </row>
    <row r="122" spans="8:8" x14ac:dyDescent="0.25">
      <c r="H122" s="196" t="str">
        <f t="shared" si="11"/>
        <v xml:space="preserve">  </v>
      </c>
    </row>
    <row r="123" spans="8:8" x14ac:dyDescent="0.25">
      <c r="H123" s="196" t="str">
        <f t="shared" si="11"/>
        <v xml:space="preserve">  </v>
      </c>
    </row>
    <row r="124" spans="8:8" x14ac:dyDescent="0.25">
      <c r="H124" s="196" t="str">
        <f t="shared" si="11"/>
        <v xml:space="preserve">  </v>
      </c>
    </row>
    <row r="125" spans="8:8" x14ac:dyDescent="0.25">
      <c r="H125" s="608" t="str">
        <f t="shared" si="11"/>
        <v xml:space="preserve">  </v>
      </c>
    </row>
    <row r="126" spans="8:8" x14ac:dyDescent="0.25">
      <c r="H126" s="608" t="str">
        <f t="shared" si="11"/>
        <v xml:space="preserve">  </v>
      </c>
    </row>
    <row r="127" spans="8:8" x14ac:dyDescent="0.25">
      <c r="H127" s="196" t="str">
        <f t="shared" si="11"/>
        <v xml:space="preserve">  </v>
      </c>
    </row>
    <row r="128" spans="8:8" x14ac:dyDescent="0.25">
      <c r="H128" s="196" t="str">
        <f t="shared" si="11"/>
        <v xml:space="preserve">  </v>
      </c>
    </row>
    <row r="129" spans="8:8" x14ac:dyDescent="0.25">
      <c r="H129" s="196" t="str">
        <f t="shared" si="11"/>
        <v xml:space="preserve">  </v>
      </c>
    </row>
    <row r="130" spans="8:8" x14ac:dyDescent="0.25">
      <c r="H130" s="196" t="str">
        <f t="shared" si="11"/>
        <v xml:space="preserve">  </v>
      </c>
    </row>
    <row r="131" spans="8:8" x14ac:dyDescent="0.25">
      <c r="H131" s="196" t="str">
        <f t="shared" si="11"/>
        <v xml:space="preserve">  </v>
      </c>
    </row>
    <row r="132" spans="8:8" x14ac:dyDescent="0.25">
      <c r="H132" s="196" t="str">
        <f t="shared" si="11"/>
        <v xml:space="preserve">  </v>
      </c>
    </row>
    <row r="133" spans="8:8" x14ac:dyDescent="0.25">
      <c r="H133" s="608" t="str">
        <f t="shared" si="11"/>
        <v xml:space="preserve">  </v>
      </c>
    </row>
    <row r="134" spans="8:8" x14ac:dyDescent="0.25">
      <c r="H134" s="608" t="str">
        <f t="shared" si="11"/>
        <v xml:space="preserve">  </v>
      </c>
    </row>
    <row r="135" spans="8:8" x14ac:dyDescent="0.25">
      <c r="H135" s="196" t="str">
        <f t="shared" si="11"/>
        <v xml:space="preserve">  </v>
      </c>
    </row>
    <row r="136" spans="8:8" x14ac:dyDescent="0.25">
      <c r="H136" s="196" t="str">
        <f t="shared" si="11"/>
        <v xml:space="preserve">  </v>
      </c>
    </row>
    <row r="137" spans="8:8" x14ac:dyDescent="0.25">
      <c r="H137" s="196" t="str">
        <f t="shared" si="11"/>
        <v xml:space="preserve">  </v>
      </c>
    </row>
    <row r="138" spans="8:8" x14ac:dyDescent="0.25">
      <c r="H138" s="196" t="str">
        <f t="shared" ref="H138:H144" si="12">IFERROR(G138/F138,"  ")</f>
        <v xml:space="preserve">  </v>
      </c>
    </row>
    <row r="139" spans="8:8" x14ac:dyDescent="0.25">
      <c r="H139" s="196" t="str">
        <f t="shared" si="12"/>
        <v xml:space="preserve">  </v>
      </c>
    </row>
    <row r="140" spans="8:8" x14ac:dyDescent="0.25">
      <c r="H140" s="608" t="str">
        <f t="shared" si="12"/>
        <v xml:space="preserve">  </v>
      </c>
    </row>
    <row r="141" spans="8:8" x14ac:dyDescent="0.25">
      <c r="H141" s="608" t="str">
        <f t="shared" si="12"/>
        <v xml:space="preserve">  </v>
      </c>
    </row>
    <row r="142" spans="8:8" x14ac:dyDescent="0.25">
      <c r="H142" s="608" t="str">
        <f t="shared" si="12"/>
        <v xml:space="preserve">  </v>
      </c>
    </row>
    <row r="143" spans="8:8" x14ac:dyDescent="0.25">
      <c r="H143" s="608" t="str">
        <f t="shared" si="12"/>
        <v xml:space="preserve">  </v>
      </c>
    </row>
    <row r="144" spans="8:8" x14ac:dyDescent="0.25">
      <c r="H144" s="196" t="str">
        <f t="shared" si="12"/>
        <v xml:space="preserve">  </v>
      </c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1:T62"/>
  <sheetViews>
    <sheetView showGridLines="0" zoomScale="70" zoomScaleNormal="70" workbookViewId="0">
      <selection activeCell="S20" sqref="S20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1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0" ht="18.75" x14ac:dyDescent="0.3">
      <c r="H1" s="143" t="s">
        <v>210</v>
      </c>
    </row>
    <row r="2" spans="2:20" ht="20.25" x14ac:dyDescent="0.3">
      <c r="B2" s="625" t="s">
        <v>37</v>
      </c>
      <c r="C2" s="625"/>
      <c r="D2" s="625"/>
      <c r="E2" s="625"/>
      <c r="F2" s="625"/>
      <c r="G2" s="625"/>
      <c r="H2" s="625"/>
      <c r="I2" s="1"/>
    </row>
    <row r="3" spans="2:20" ht="19.5" thickBot="1" x14ac:dyDescent="0.35">
      <c r="C3" s="1"/>
      <c r="D3" s="20"/>
      <c r="E3" s="1"/>
      <c r="F3" s="1"/>
      <c r="G3" s="1"/>
      <c r="H3" s="52" t="s">
        <v>3</v>
      </c>
      <c r="I3" s="1"/>
    </row>
    <row r="4" spans="2:20" ht="36.75" customHeight="1" x14ac:dyDescent="0.25">
      <c r="B4" s="626" t="s">
        <v>4</v>
      </c>
      <c r="C4" s="628" t="s">
        <v>6</v>
      </c>
      <c r="D4" s="630" t="s">
        <v>792</v>
      </c>
      <c r="E4" s="632" t="s">
        <v>793</v>
      </c>
      <c r="F4" s="634" t="s">
        <v>790</v>
      </c>
      <c r="G4" s="635"/>
      <c r="H4" s="636" t="s">
        <v>794</v>
      </c>
      <c r="I4" s="623"/>
      <c r="J4" s="624"/>
      <c r="K4" s="623"/>
      <c r="L4" s="624"/>
      <c r="M4" s="623"/>
      <c r="N4" s="624"/>
      <c r="O4" s="623"/>
      <c r="P4" s="624"/>
      <c r="Q4" s="623"/>
      <c r="R4" s="624"/>
      <c r="S4" s="624"/>
      <c r="T4" s="624"/>
    </row>
    <row r="5" spans="2:20" ht="30.75" customHeight="1" thickBot="1" x14ac:dyDescent="0.3">
      <c r="B5" s="627"/>
      <c r="C5" s="629"/>
      <c r="D5" s="631"/>
      <c r="E5" s="633"/>
      <c r="F5" s="276" t="s">
        <v>0</v>
      </c>
      <c r="G5" s="207" t="s">
        <v>46</v>
      </c>
      <c r="H5" s="637"/>
      <c r="I5" s="623"/>
      <c r="J5" s="623"/>
      <c r="K5" s="623"/>
      <c r="L5" s="623"/>
      <c r="M5" s="623"/>
      <c r="N5" s="623"/>
      <c r="O5" s="623"/>
      <c r="P5" s="624"/>
      <c r="Q5" s="623"/>
      <c r="R5" s="624"/>
      <c r="S5" s="624"/>
      <c r="T5" s="624"/>
    </row>
    <row r="6" spans="2:20" s="23" customFormat="1" ht="35.25" customHeight="1" x14ac:dyDescent="0.3">
      <c r="B6" s="119" t="s">
        <v>53</v>
      </c>
      <c r="C6" s="53" t="s">
        <v>81</v>
      </c>
      <c r="D6" s="70">
        <v>127971456</v>
      </c>
      <c r="E6" s="277">
        <v>167462628</v>
      </c>
      <c r="F6" s="273">
        <v>41865657</v>
      </c>
      <c r="G6" s="277">
        <v>44491330</v>
      </c>
      <c r="H6" s="281">
        <f t="shared" ref="H6:H38" si="0">IFERROR(G6/F6,"  ")</f>
        <v>1.0627166319162267</v>
      </c>
    </row>
    <row r="7" spans="2:20" s="23" customFormat="1" ht="35.25" customHeight="1" x14ac:dyDescent="0.3">
      <c r="B7" s="116" t="s">
        <v>54</v>
      </c>
      <c r="C7" s="26" t="s">
        <v>119</v>
      </c>
      <c r="D7" s="69">
        <v>198637404</v>
      </c>
      <c r="E7" s="278">
        <v>230491188</v>
      </c>
      <c r="F7" s="274">
        <v>57622797</v>
      </c>
      <c r="G7" s="278">
        <v>54697949</v>
      </c>
      <c r="H7" s="282">
        <f t="shared" si="0"/>
        <v>0.94924147816011084</v>
      </c>
    </row>
    <row r="8" spans="2:20" s="23" customFormat="1" ht="35.25" customHeight="1" x14ac:dyDescent="0.3">
      <c r="B8" s="116" t="s">
        <v>55</v>
      </c>
      <c r="C8" s="26" t="s">
        <v>120</v>
      </c>
      <c r="D8" s="69">
        <f>198637404+32079940</f>
        <v>230717344</v>
      </c>
      <c r="E8" s="278">
        <v>265410600</v>
      </c>
      <c r="F8" s="274">
        <v>66352650</v>
      </c>
      <c r="G8" s="278">
        <f>54697949.2+8286739.28</f>
        <v>62984688.480000004</v>
      </c>
      <c r="H8" s="282">
        <f t="shared" si="0"/>
        <v>0.94924149193739815</v>
      </c>
    </row>
    <row r="9" spans="2:20" s="23" customFormat="1" ht="35.25" customHeight="1" x14ac:dyDescent="0.3">
      <c r="B9" s="116" t="s">
        <v>56</v>
      </c>
      <c r="C9" s="26" t="s">
        <v>567</v>
      </c>
      <c r="D9" s="501">
        <v>213</v>
      </c>
      <c r="E9" s="278">
        <v>226</v>
      </c>
      <c r="F9" s="274">
        <v>226</v>
      </c>
      <c r="G9" s="278">
        <v>217</v>
      </c>
      <c r="H9" s="282">
        <f t="shared" si="0"/>
        <v>0.96017699115044253</v>
      </c>
    </row>
    <row r="10" spans="2:20" s="23" customFormat="1" ht="35.25" customHeight="1" x14ac:dyDescent="0.3">
      <c r="B10" s="116" t="s">
        <v>124</v>
      </c>
      <c r="C10" s="117" t="s">
        <v>121</v>
      </c>
      <c r="D10" s="69">
        <v>191</v>
      </c>
      <c r="E10" s="278">
        <v>213</v>
      </c>
      <c r="F10" s="274">
        <v>210</v>
      </c>
      <c r="G10" s="278">
        <v>196</v>
      </c>
      <c r="H10" s="282">
        <f t="shared" si="0"/>
        <v>0.93333333333333335</v>
      </c>
    </row>
    <row r="11" spans="2:20" s="23" customFormat="1" ht="35.25" customHeight="1" x14ac:dyDescent="0.3">
      <c r="B11" s="116" t="s">
        <v>123</v>
      </c>
      <c r="C11" s="117" t="s">
        <v>122</v>
      </c>
      <c r="D11" s="69">
        <v>22</v>
      </c>
      <c r="E11" s="278">
        <v>13</v>
      </c>
      <c r="F11" s="274">
        <v>16</v>
      </c>
      <c r="G11" s="278">
        <v>21</v>
      </c>
      <c r="H11" s="282">
        <f t="shared" si="0"/>
        <v>1.3125</v>
      </c>
    </row>
    <row r="12" spans="2:20" s="23" customFormat="1" ht="35.25" customHeight="1" x14ac:dyDescent="0.3">
      <c r="B12" s="116" t="s">
        <v>97</v>
      </c>
      <c r="C12" s="118" t="s">
        <v>7</v>
      </c>
      <c r="D12" s="69"/>
      <c r="E12" s="278"/>
      <c r="F12" s="274"/>
      <c r="G12" s="278"/>
      <c r="H12" s="282" t="str">
        <f t="shared" si="0"/>
        <v xml:space="preserve">  </v>
      </c>
    </row>
    <row r="13" spans="2:20" s="23" customFormat="1" ht="35.25" customHeight="1" x14ac:dyDescent="0.3">
      <c r="B13" s="116" t="s">
        <v>98</v>
      </c>
      <c r="C13" s="118" t="s">
        <v>71</v>
      </c>
      <c r="D13" s="272"/>
      <c r="E13" s="279"/>
      <c r="F13" s="274"/>
      <c r="G13" s="278"/>
      <c r="H13" s="282" t="str">
        <f t="shared" si="0"/>
        <v xml:space="preserve">  </v>
      </c>
    </row>
    <row r="14" spans="2:20" s="23" customFormat="1" ht="35.25" customHeight="1" x14ac:dyDescent="0.3">
      <c r="B14" s="116" t="s">
        <v>99</v>
      </c>
      <c r="C14" s="118" t="s">
        <v>8</v>
      </c>
      <c r="D14" s="272"/>
      <c r="E14" s="279"/>
      <c r="F14" s="274"/>
      <c r="G14" s="278"/>
      <c r="H14" s="282" t="str">
        <f t="shared" si="0"/>
        <v xml:space="preserve">  </v>
      </c>
    </row>
    <row r="15" spans="2:20" s="23" customFormat="1" ht="35.25" customHeight="1" x14ac:dyDescent="0.3">
      <c r="B15" s="116" t="s">
        <v>100</v>
      </c>
      <c r="C15" s="118" t="s">
        <v>72</v>
      </c>
      <c r="D15" s="272"/>
      <c r="E15" s="279"/>
      <c r="F15" s="274"/>
      <c r="G15" s="278"/>
      <c r="H15" s="282" t="str">
        <f t="shared" si="0"/>
        <v xml:space="preserve">  </v>
      </c>
    </row>
    <row r="16" spans="2:20" s="23" customFormat="1" ht="35.25" customHeight="1" x14ac:dyDescent="0.3">
      <c r="B16" s="116" t="s">
        <v>101</v>
      </c>
      <c r="C16" s="26" t="s">
        <v>9</v>
      </c>
      <c r="D16" s="272">
        <v>561695</v>
      </c>
      <c r="E16" s="279"/>
      <c r="F16" s="274"/>
      <c r="G16" s="278"/>
      <c r="H16" s="282" t="str">
        <f t="shared" si="0"/>
        <v xml:space="preserve">  </v>
      </c>
    </row>
    <row r="17" spans="2:8" s="23" customFormat="1" ht="35.25" customHeight="1" x14ac:dyDescent="0.3">
      <c r="B17" s="116" t="s">
        <v>102</v>
      </c>
      <c r="C17" s="26" t="s">
        <v>73</v>
      </c>
      <c r="D17" s="69"/>
      <c r="E17" s="278"/>
      <c r="F17" s="274"/>
      <c r="G17" s="278"/>
      <c r="H17" s="282" t="str">
        <f t="shared" si="0"/>
        <v xml:space="preserve">  </v>
      </c>
    </row>
    <row r="18" spans="2:8" s="23" customFormat="1" ht="35.25" customHeight="1" x14ac:dyDescent="0.3">
      <c r="B18" s="116" t="s">
        <v>103</v>
      </c>
      <c r="C18" s="26" t="s">
        <v>10</v>
      </c>
      <c r="D18" s="69"/>
      <c r="E18" s="278"/>
      <c r="F18" s="274"/>
      <c r="G18" s="278"/>
      <c r="H18" s="282" t="str">
        <f t="shared" si="0"/>
        <v xml:space="preserve">  </v>
      </c>
    </row>
    <row r="19" spans="2:8" s="23" customFormat="1" ht="35.25" customHeight="1" x14ac:dyDescent="0.3">
      <c r="B19" s="116" t="s">
        <v>104</v>
      </c>
      <c r="C19" s="118" t="s">
        <v>74</v>
      </c>
      <c r="D19" s="69"/>
      <c r="E19" s="278"/>
      <c r="F19" s="274"/>
      <c r="G19" s="278"/>
      <c r="H19" s="282" t="str">
        <f t="shared" si="0"/>
        <v xml:space="preserve">  </v>
      </c>
    </row>
    <row r="20" spans="2:8" s="23" customFormat="1" ht="35.25" customHeight="1" x14ac:dyDescent="0.3">
      <c r="B20" s="116" t="s">
        <v>105</v>
      </c>
      <c r="C20" s="26" t="s">
        <v>83</v>
      </c>
      <c r="D20" s="69"/>
      <c r="E20" s="278"/>
      <c r="F20" s="274"/>
      <c r="G20" s="278"/>
      <c r="H20" s="282" t="str">
        <f t="shared" si="0"/>
        <v xml:space="preserve">  </v>
      </c>
    </row>
    <row r="21" spans="2:8" s="23" customFormat="1" ht="35.25" customHeight="1" x14ac:dyDescent="0.3">
      <c r="B21" s="116" t="s">
        <v>63</v>
      </c>
      <c r="C21" s="26" t="s">
        <v>82</v>
      </c>
      <c r="D21" s="69"/>
      <c r="E21" s="278"/>
      <c r="F21" s="274"/>
      <c r="G21" s="278"/>
      <c r="H21" s="282" t="str">
        <f t="shared" si="0"/>
        <v xml:space="preserve">  </v>
      </c>
    </row>
    <row r="22" spans="2:8" s="23" customFormat="1" ht="35.25" customHeight="1" x14ac:dyDescent="0.3">
      <c r="B22" s="116" t="s">
        <v>106</v>
      </c>
      <c r="C22" s="26" t="s">
        <v>75</v>
      </c>
      <c r="D22" s="69"/>
      <c r="E22" s="278"/>
      <c r="F22" s="274"/>
      <c r="G22" s="278"/>
      <c r="H22" s="282"/>
    </row>
    <row r="23" spans="2:8" s="23" customFormat="1" ht="35.25" customHeight="1" x14ac:dyDescent="0.3">
      <c r="B23" s="116" t="s">
        <v>107</v>
      </c>
      <c r="C23" s="26" t="s">
        <v>76</v>
      </c>
      <c r="D23" s="69"/>
      <c r="E23" s="278"/>
      <c r="F23" s="274"/>
      <c r="G23" s="278"/>
      <c r="H23" s="282"/>
    </row>
    <row r="24" spans="2:8" s="23" customFormat="1" ht="35.25" customHeight="1" x14ac:dyDescent="0.3">
      <c r="B24" s="116" t="s">
        <v>108</v>
      </c>
      <c r="C24" s="26" t="s">
        <v>77</v>
      </c>
      <c r="D24" s="69">
        <v>337512</v>
      </c>
      <c r="E24" s="278">
        <v>339624</v>
      </c>
      <c r="F24" s="274">
        <v>84906</v>
      </c>
      <c r="G24" s="278">
        <v>55554</v>
      </c>
      <c r="H24" s="282">
        <f t="shared" ref="H24:H25" si="1">IFERROR(G24/F24,"  ")</f>
        <v>0.6543000494664688</v>
      </c>
    </row>
    <row r="25" spans="2:8" s="23" customFormat="1" ht="35.25" customHeight="1" x14ac:dyDescent="0.3">
      <c r="B25" s="116" t="s">
        <v>109</v>
      </c>
      <c r="C25" s="26" t="s">
        <v>78</v>
      </c>
      <c r="D25" s="69">
        <v>3</v>
      </c>
      <c r="E25" s="278">
        <v>3</v>
      </c>
      <c r="F25" s="274">
        <v>3</v>
      </c>
      <c r="G25" s="278">
        <v>3</v>
      </c>
      <c r="H25" s="282">
        <f t="shared" si="1"/>
        <v>1</v>
      </c>
    </row>
    <row r="26" spans="2:8" s="23" customFormat="1" ht="35.25" customHeight="1" x14ac:dyDescent="0.3">
      <c r="B26" s="116" t="s">
        <v>110</v>
      </c>
      <c r="C26" s="26" t="s">
        <v>11</v>
      </c>
      <c r="D26" s="69">
        <v>8046896</v>
      </c>
      <c r="E26" s="278">
        <v>8500000</v>
      </c>
      <c r="F26" s="274">
        <v>2125000</v>
      </c>
      <c r="G26" s="278">
        <v>2020920</v>
      </c>
      <c r="H26" s="282">
        <f t="shared" si="0"/>
        <v>0.95102117647058826</v>
      </c>
    </row>
    <row r="27" spans="2:8" s="23" customFormat="1" ht="35.25" customHeight="1" x14ac:dyDescent="0.3">
      <c r="B27" s="116" t="s">
        <v>111</v>
      </c>
      <c r="C27" s="26" t="s">
        <v>79</v>
      </c>
      <c r="D27" s="69">
        <v>188675</v>
      </c>
      <c r="E27" s="278">
        <v>200000</v>
      </c>
      <c r="F27" s="274">
        <v>50000</v>
      </c>
      <c r="G27" s="278">
        <v>78375</v>
      </c>
      <c r="H27" s="282">
        <f t="shared" si="0"/>
        <v>1.5674999999999999</v>
      </c>
    </row>
    <row r="28" spans="2:8" s="25" customFormat="1" ht="35.25" customHeight="1" x14ac:dyDescent="0.2">
      <c r="B28" s="116" t="s">
        <v>112</v>
      </c>
      <c r="C28" s="118" t="s">
        <v>80</v>
      </c>
      <c r="D28" s="69">
        <v>14149</v>
      </c>
      <c r="E28" s="278">
        <v>30000</v>
      </c>
      <c r="F28" s="274">
        <v>7500</v>
      </c>
      <c r="G28" s="278">
        <v>10528</v>
      </c>
      <c r="H28" s="282">
        <f t="shared" si="0"/>
        <v>1.4037333333333333</v>
      </c>
    </row>
    <row r="29" spans="2:8" s="23" customFormat="1" ht="35.25" customHeight="1" x14ac:dyDescent="0.3">
      <c r="B29" s="116" t="s">
        <v>113</v>
      </c>
      <c r="C29" s="26" t="s">
        <v>12</v>
      </c>
      <c r="D29" s="69">
        <v>815197</v>
      </c>
      <c r="E29" s="278">
        <v>4035564</v>
      </c>
      <c r="F29" s="274">
        <v>336297</v>
      </c>
      <c r="G29" s="278">
        <v>351003</v>
      </c>
      <c r="H29" s="282">
        <f t="shared" si="0"/>
        <v>1.0437292036503447</v>
      </c>
    </row>
    <row r="30" spans="2:8" s="23" customFormat="1" ht="35.25" customHeight="1" x14ac:dyDescent="0.3">
      <c r="B30" s="116" t="s">
        <v>114</v>
      </c>
      <c r="C30" s="26" t="s">
        <v>47</v>
      </c>
      <c r="D30" s="69">
        <v>8</v>
      </c>
      <c r="E30" s="278">
        <v>12</v>
      </c>
      <c r="F30" s="274">
        <v>1</v>
      </c>
      <c r="G30" s="278">
        <v>1</v>
      </c>
      <c r="H30" s="282">
        <f t="shared" si="0"/>
        <v>1</v>
      </c>
    </row>
    <row r="31" spans="2:8" s="23" customFormat="1" ht="35.25" customHeight="1" x14ac:dyDescent="0.3">
      <c r="B31" s="116" t="s">
        <v>64</v>
      </c>
      <c r="C31" s="26" t="s">
        <v>13</v>
      </c>
      <c r="D31" s="69">
        <v>1939317</v>
      </c>
      <c r="E31" s="278">
        <v>3187071</v>
      </c>
      <c r="F31" s="274">
        <v>578042</v>
      </c>
      <c r="G31" s="278">
        <v>702903</v>
      </c>
      <c r="H31" s="282">
        <f t="shared" si="0"/>
        <v>1.2160067953539708</v>
      </c>
    </row>
    <row r="32" spans="2:8" s="23" customFormat="1" ht="35.25" customHeight="1" x14ac:dyDescent="0.3">
      <c r="B32" s="116" t="s">
        <v>115</v>
      </c>
      <c r="C32" s="26" t="s">
        <v>47</v>
      </c>
      <c r="D32" s="69">
        <v>24</v>
      </c>
      <c r="E32" s="278">
        <v>50</v>
      </c>
      <c r="F32" s="274">
        <v>8</v>
      </c>
      <c r="G32" s="278">
        <v>8</v>
      </c>
      <c r="H32" s="282">
        <f t="shared" si="0"/>
        <v>1</v>
      </c>
    </row>
    <row r="33" spans="2:9" s="23" customFormat="1" ht="35.25" customHeight="1" x14ac:dyDescent="0.3">
      <c r="B33" s="116" t="s">
        <v>116</v>
      </c>
      <c r="C33" s="26" t="s">
        <v>14</v>
      </c>
      <c r="D33" s="69"/>
      <c r="E33" s="278"/>
      <c r="F33" s="274"/>
      <c r="G33" s="278"/>
      <c r="H33" s="282" t="str">
        <f t="shared" si="0"/>
        <v xml:space="preserve">  </v>
      </c>
    </row>
    <row r="34" spans="2:9" s="23" customFormat="1" ht="35.25" customHeight="1" x14ac:dyDescent="0.3">
      <c r="B34" s="116" t="s">
        <v>117</v>
      </c>
      <c r="C34" s="26" t="s">
        <v>15</v>
      </c>
      <c r="D34" s="69">
        <v>541889</v>
      </c>
      <c r="E34" s="278">
        <v>600000</v>
      </c>
      <c r="F34" s="274">
        <v>150000</v>
      </c>
      <c r="G34" s="278">
        <v>124750</v>
      </c>
      <c r="H34" s="282">
        <f t="shared" si="0"/>
        <v>0.83166666666666667</v>
      </c>
    </row>
    <row r="35" spans="2:9" s="23" customFormat="1" ht="35.25" customHeight="1" x14ac:dyDescent="0.3">
      <c r="B35" s="116" t="s">
        <v>118</v>
      </c>
      <c r="C35" s="26" t="s">
        <v>717</v>
      </c>
      <c r="D35" s="69"/>
      <c r="E35" s="278">
        <v>10496444</v>
      </c>
      <c r="F35" s="274">
        <v>10496444</v>
      </c>
      <c r="G35" s="278">
        <v>9939110</v>
      </c>
      <c r="H35" s="282">
        <f t="shared" si="0"/>
        <v>0.94690258910541514</v>
      </c>
    </row>
    <row r="36" spans="2:9" s="23" customFormat="1" ht="35.25" customHeight="1" x14ac:dyDescent="0.3">
      <c r="B36" s="116" t="s">
        <v>65</v>
      </c>
      <c r="C36" s="26" t="s">
        <v>16</v>
      </c>
      <c r="D36" s="69"/>
      <c r="E36" s="278"/>
      <c r="F36" s="274"/>
      <c r="G36" s="278"/>
      <c r="H36" s="282" t="str">
        <f t="shared" si="0"/>
        <v xml:space="preserve">  </v>
      </c>
    </row>
    <row r="37" spans="2:9" s="23" customFormat="1" ht="35.25" customHeight="1" x14ac:dyDescent="0.3">
      <c r="B37" s="116" t="s">
        <v>266</v>
      </c>
      <c r="C37" s="26" t="s">
        <v>17</v>
      </c>
      <c r="D37" s="69">
        <v>1206043</v>
      </c>
      <c r="E37" s="278">
        <v>570000</v>
      </c>
      <c r="F37" s="274">
        <v>142500</v>
      </c>
      <c r="G37" s="278">
        <v>384000</v>
      </c>
      <c r="H37" s="282">
        <f t="shared" si="0"/>
        <v>2.6947368421052631</v>
      </c>
    </row>
    <row r="38" spans="2:9" s="23" customFormat="1" ht="35.25" customHeight="1" thickBot="1" x14ac:dyDescent="0.35">
      <c r="B38" s="116" t="s">
        <v>716</v>
      </c>
      <c r="C38" s="115" t="s">
        <v>265</v>
      </c>
      <c r="D38" s="271"/>
      <c r="E38" s="280"/>
      <c r="F38" s="275"/>
      <c r="G38" s="280"/>
      <c r="H38" s="283" t="str">
        <f t="shared" si="0"/>
        <v xml:space="preserve">  </v>
      </c>
    </row>
    <row r="39" spans="2:9" s="23" customFormat="1" ht="9.75" customHeight="1" x14ac:dyDescent="0.3">
      <c r="B39" s="24"/>
      <c r="C39" s="88"/>
      <c r="D39" s="27"/>
      <c r="E39" s="88"/>
      <c r="F39" s="24"/>
      <c r="G39" s="24"/>
      <c r="H39" s="24"/>
    </row>
    <row r="40" spans="2:9" s="23" customFormat="1" ht="20.100000000000001" customHeight="1" x14ac:dyDescent="0.3">
      <c r="B40" s="24"/>
      <c r="C40" s="8" t="s">
        <v>572</v>
      </c>
      <c r="D40" s="206"/>
      <c r="E40" s="99"/>
      <c r="F40" s="42"/>
      <c r="G40" s="24"/>
      <c r="H40" s="24"/>
    </row>
    <row r="41" spans="2:9" s="23" customFormat="1" ht="20.100000000000001" customHeight="1" x14ac:dyDescent="0.3">
      <c r="B41" s="24"/>
      <c r="C41" s="99" t="s">
        <v>568</v>
      </c>
      <c r="D41" s="206"/>
      <c r="E41" s="99"/>
      <c r="F41" s="42"/>
      <c r="G41" s="24"/>
      <c r="H41" s="24"/>
    </row>
    <row r="42" spans="2:9" s="23" customFormat="1" ht="20.100000000000001" customHeight="1" x14ac:dyDescent="0.3">
      <c r="B42" s="24"/>
      <c r="C42" s="620" t="s">
        <v>679</v>
      </c>
      <c r="D42" s="620"/>
      <c r="E42" s="620"/>
      <c r="F42" s="620"/>
      <c r="G42" s="24"/>
      <c r="H42" s="24"/>
    </row>
    <row r="43" spans="2:9" x14ac:dyDescent="0.25">
      <c r="B43" s="3"/>
      <c r="C43" s="4"/>
      <c r="D43" s="21"/>
      <c r="E43" s="4"/>
      <c r="F43" s="3"/>
      <c r="G43" s="3"/>
      <c r="H43" s="3"/>
    </row>
    <row r="44" spans="2:9" x14ac:dyDescent="0.25">
      <c r="B44" s="621"/>
      <c r="C44" s="621"/>
      <c r="D44" s="8"/>
      <c r="E44" s="622"/>
      <c r="F44" s="622"/>
      <c r="G44" s="622"/>
      <c r="H44" s="622"/>
      <c r="I44" s="36"/>
    </row>
    <row r="45" spans="2:9" ht="24" customHeight="1" x14ac:dyDescent="0.25">
      <c r="B45" s="8"/>
      <c r="C45" s="8"/>
      <c r="D45" s="36"/>
      <c r="F45" s="8"/>
      <c r="G45" s="8"/>
      <c r="H45" s="8"/>
      <c r="I45" s="8"/>
    </row>
    <row r="46" spans="2:9" x14ac:dyDescent="0.25">
      <c r="B46" s="3"/>
      <c r="C46" s="4"/>
      <c r="D46" s="21"/>
      <c r="E46" s="4"/>
      <c r="F46" s="3"/>
      <c r="G46" s="3"/>
      <c r="H46" s="3"/>
    </row>
    <row r="47" spans="2:9" x14ac:dyDescent="0.25">
      <c r="B47" s="3"/>
      <c r="F47" s="3"/>
      <c r="G47" s="3"/>
      <c r="H47" s="3"/>
    </row>
    <row r="48" spans="2:9" x14ac:dyDescent="0.25">
      <c r="B48" s="3"/>
      <c r="F48" s="3"/>
      <c r="G48" s="3"/>
      <c r="H48" s="3"/>
    </row>
    <row r="49" spans="2:8" x14ac:dyDescent="0.25">
      <c r="B49" s="3"/>
      <c r="F49" s="3"/>
      <c r="G49" s="3"/>
      <c r="H49" s="3"/>
    </row>
    <row r="50" spans="2:8" x14ac:dyDescent="0.25">
      <c r="B50" s="3"/>
      <c r="C50" s="4"/>
      <c r="D50" s="21"/>
      <c r="E50" s="4"/>
      <c r="F50" s="3"/>
      <c r="G50" s="3"/>
      <c r="H50" s="3"/>
    </row>
    <row r="51" spans="2:8" x14ac:dyDescent="0.25">
      <c r="B51" s="3"/>
      <c r="C51" s="4"/>
      <c r="D51" s="21"/>
      <c r="E51" s="4"/>
      <c r="F51" s="3"/>
      <c r="G51" s="3"/>
      <c r="H51" s="3"/>
    </row>
    <row r="52" spans="2:8" x14ac:dyDescent="0.25">
      <c r="B52" s="3"/>
      <c r="C52" s="4"/>
      <c r="D52" s="21"/>
      <c r="E52" s="4"/>
      <c r="F52" s="3"/>
      <c r="G52" s="3"/>
      <c r="H52" s="3"/>
    </row>
    <row r="53" spans="2:8" x14ac:dyDescent="0.25">
      <c r="B53" s="3"/>
      <c r="C53" s="4"/>
      <c r="D53" s="21"/>
      <c r="E53" s="4"/>
      <c r="F53" s="3"/>
      <c r="G53" s="3"/>
      <c r="H53" s="3"/>
    </row>
    <row r="54" spans="2:8" x14ac:dyDescent="0.25">
      <c r="B54" s="3"/>
      <c r="C54" s="4"/>
      <c r="D54" s="21"/>
      <c r="E54" s="4"/>
      <c r="F54" s="3"/>
      <c r="G54" s="3"/>
      <c r="H54" s="3"/>
    </row>
    <row r="55" spans="2:8" x14ac:dyDescent="0.25">
      <c r="B55" s="3"/>
      <c r="C55" s="4"/>
      <c r="D55" s="21"/>
      <c r="E55" s="4"/>
      <c r="F55" s="3"/>
      <c r="G55" s="3"/>
      <c r="H55" s="3"/>
    </row>
    <row r="56" spans="2:8" x14ac:dyDescent="0.25">
      <c r="B56" s="3"/>
      <c r="F56" s="3"/>
      <c r="G56" s="3"/>
      <c r="H56" s="3"/>
    </row>
    <row r="57" spans="2:8" x14ac:dyDescent="0.25">
      <c r="B57" s="3"/>
      <c r="F57" s="3"/>
      <c r="G57" s="3"/>
      <c r="H57" s="3"/>
    </row>
    <row r="58" spans="2:8" x14ac:dyDescent="0.25">
      <c r="B58" s="3"/>
      <c r="F58" s="3"/>
      <c r="G58" s="3"/>
      <c r="H58" s="3"/>
    </row>
    <row r="59" spans="2:8" x14ac:dyDescent="0.25">
      <c r="B59" s="3"/>
      <c r="C59" s="4"/>
      <c r="D59" s="21"/>
      <c r="E59" s="4"/>
      <c r="F59" s="3"/>
      <c r="G59" s="3"/>
      <c r="H59" s="3"/>
    </row>
    <row r="60" spans="2:8" x14ac:dyDescent="0.25">
      <c r="B60" s="3"/>
      <c r="C60" s="4"/>
      <c r="D60" s="21"/>
      <c r="E60" s="4"/>
      <c r="F60" s="3"/>
      <c r="G60" s="3"/>
      <c r="H60" s="3"/>
    </row>
    <row r="61" spans="2:8" x14ac:dyDescent="0.25">
      <c r="B61" s="3"/>
      <c r="C61" s="4"/>
      <c r="D61" s="21"/>
      <c r="E61" s="4"/>
      <c r="F61" s="3"/>
      <c r="G61" s="3"/>
      <c r="H61" s="3"/>
    </row>
    <row r="62" spans="2:8" x14ac:dyDescent="0.25">
      <c r="B62" s="3"/>
      <c r="C62" s="4"/>
      <c r="D62" s="21"/>
      <c r="E62" s="4"/>
      <c r="F62" s="3"/>
      <c r="G62" s="3"/>
      <c r="H62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2:F42"/>
    <mergeCell ref="B44:C44"/>
    <mergeCell ref="E44:H44"/>
    <mergeCell ref="O4:O5"/>
    <mergeCell ref="P4:P5"/>
  </mergeCells>
  <phoneticPr fontId="41" type="noConversion"/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B2:X31"/>
  <sheetViews>
    <sheetView showGridLines="0" zoomScale="75" zoomScaleNormal="75" zoomScaleSheetLayoutView="86" workbookViewId="0">
      <selection activeCell="O17" sqref="O17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7" width="12.7109375" style="2" customWidth="1"/>
    <col min="8" max="8" width="12.7109375" style="3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2" customWidth="1"/>
    <col min="14" max="14" width="14.7109375" style="2" customWidth="1"/>
    <col min="15" max="15" width="15.85546875" style="2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43" t="s">
        <v>209</v>
      </c>
    </row>
    <row r="4" spans="2:24" ht="18.75" x14ac:dyDescent="0.3">
      <c r="B4" s="647" t="s">
        <v>38</v>
      </c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16"/>
      <c r="N4" s="16"/>
      <c r="O4" s="16"/>
    </row>
    <row r="5" spans="2:24" ht="16.5" customHeight="1" thickBot="1" x14ac:dyDescent="0.35">
      <c r="C5" s="126"/>
      <c r="D5" s="126"/>
      <c r="E5" s="126"/>
      <c r="F5" s="126"/>
      <c r="G5" s="126"/>
      <c r="H5" s="28"/>
      <c r="I5" s="126"/>
      <c r="J5" s="126"/>
      <c r="K5" s="126"/>
      <c r="L5" s="126"/>
      <c r="M5" s="126"/>
      <c r="N5" s="1"/>
    </row>
    <row r="6" spans="2:24" ht="25.5" customHeight="1" x14ac:dyDescent="0.25">
      <c r="B6" s="650" t="s">
        <v>4</v>
      </c>
      <c r="C6" s="650" t="s">
        <v>125</v>
      </c>
      <c r="D6" s="652" t="s">
        <v>262</v>
      </c>
      <c r="E6" s="653"/>
      <c r="F6" s="654"/>
      <c r="G6" s="652" t="s">
        <v>263</v>
      </c>
      <c r="H6" s="653"/>
      <c r="I6" s="654"/>
      <c r="J6" s="653" t="s">
        <v>213</v>
      </c>
      <c r="K6" s="653"/>
      <c r="L6" s="654"/>
      <c r="M6" s="18"/>
      <c r="N6" s="18"/>
      <c r="O6" s="623"/>
      <c r="P6" s="624"/>
      <c r="Q6" s="623"/>
      <c r="R6" s="624"/>
      <c r="S6" s="623"/>
      <c r="T6" s="624"/>
      <c r="U6" s="623"/>
      <c r="V6" s="624"/>
      <c r="W6" s="624"/>
      <c r="X6" s="624"/>
    </row>
    <row r="7" spans="2:24" ht="36.75" customHeight="1" thickBot="1" x14ac:dyDescent="0.3">
      <c r="B7" s="651"/>
      <c r="C7" s="651"/>
      <c r="D7" s="655"/>
      <c r="E7" s="656"/>
      <c r="F7" s="657"/>
      <c r="G7" s="655"/>
      <c r="H7" s="656"/>
      <c r="I7" s="657"/>
      <c r="J7" s="656"/>
      <c r="K7" s="656"/>
      <c r="L7" s="657"/>
      <c r="M7" s="17"/>
      <c r="N7" s="18"/>
      <c r="O7" s="623"/>
      <c r="P7" s="623"/>
      <c r="Q7" s="623"/>
      <c r="R7" s="623"/>
      <c r="S7" s="623"/>
      <c r="T7" s="624"/>
      <c r="U7" s="623"/>
      <c r="V7" s="624"/>
      <c r="W7" s="624"/>
      <c r="X7" s="624"/>
    </row>
    <row r="8" spans="2:24" s="23" customFormat="1" ht="36.75" customHeight="1" x14ac:dyDescent="0.3">
      <c r="B8" s="128"/>
      <c r="C8" s="213" t="s">
        <v>795</v>
      </c>
      <c r="D8" s="658">
        <v>191</v>
      </c>
      <c r="E8" s="659"/>
      <c r="F8" s="660"/>
      <c r="G8" s="658">
        <v>22</v>
      </c>
      <c r="H8" s="659"/>
      <c r="I8" s="660"/>
      <c r="J8" s="658"/>
      <c r="K8" s="659"/>
      <c r="L8" s="660"/>
      <c r="M8" s="28"/>
      <c r="N8" s="28"/>
      <c r="O8" s="29"/>
      <c r="P8" s="29"/>
      <c r="Q8" s="29"/>
      <c r="R8" s="29"/>
      <c r="S8" s="29"/>
      <c r="T8" s="24"/>
      <c r="U8" s="29"/>
      <c r="V8" s="24"/>
      <c r="W8" s="24"/>
      <c r="X8" s="24"/>
    </row>
    <row r="9" spans="2:24" s="23" customFormat="1" ht="24.95" customHeight="1" x14ac:dyDescent="0.3">
      <c r="B9" s="129"/>
      <c r="C9" s="214" t="s">
        <v>18</v>
      </c>
      <c r="D9" s="648">
        <v>2</v>
      </c>
      <c r="E9" s="645"/>
      <c r="F9" s="646"/>
      <c r="G9" s="644">
        <v>7</v>
      </c>
      <c r="H9" s="645"/>
      <c r="I9" s="646"/>
      <c r="J9" s="641"/>
      <c r="K9" s="642"/>
      <c r="L9" s="643"/>
    </row>
    <row r="10" spans="2:24" s="23" customFormat="1" ht="24.95" customHeight="1" x14ac:dyDescent="0.3">
      <c r="B10" s="129" t="s">
        <v>53</v>
      </c>
      <c r="C10" s="215" t="s">
        <v>729</v>
      </c>
      <c r="D10" s="649">
        <v>1</v>
      </c>
      <c r="E10" s="642"/>
      <c r="F10" s="643"/>
      <c r="G10" s="641"/>
      <c r="H10" s="642"/>
      <c r="I10" s="643"/>
      <c r="J10" s="641"/>
      <c r="K10" s="642"/>
      <c r="L10" s="643"/>
    </row>
    <row r="11" spans="2:24" s="23" customFormat="1" ht="24.95" customHeight="1" x14ac:dyDescent="0.3">
      <c r="B11" s="129" t="s">
        <v>54</v>
      </c>
      <c r="C11" s="215" t="s">
        <v>730</v>
      </c>
      <c r="D11" s="649">
        <v>1</v>
      </c>
      <c r="E11" s="642"/>
      <c r="F11" s="643"/>
      <c r="G11" s="641"/>
      <c r="H11" s="642"/>
      <c r="I11" s="643"/>
      <c r="J11" s="641"/>
      <c r="K11" s="642"/>
      <c r="L11" s="643"/>
    </row>
    <row r="12" spans="2:24" s="23" customFormat="1" ht="24.95" customHeight="1" x14ac:dyDescent="0.3">
      <c r="B12" s="129" t="s">
        <v>55</v>
      </c>
      <c r="C12" s="215" t="s">
        <v>731</v>
      </c>
      <c r="D12" s="649"/>
      <c r="E12" s="642"/>
      <c r="F12" s="643"/>
      <c r="G12" s="641">
        <v>7</v>
      </c>
      <c r="H12" s="642"/>
      <c r="I12" s="643"/>
      <c r="J12" s="641"/>
      <c r="K12" s="642"/>
      <c r="L12" s="643"/>
    </row>
    <row r="13" spans="2:24" s="23" customFormat="1" ht="24.95" customHeight="1" x14ac:dyDescent="0.3">
      <c r="B13" s="129" t="s">
        <v>56</v>
      </c>
      <c r="C13" s="215" t="s">
        <v>781</v>
      </c>
      <c r="D13" s="649"/>
      <c r="E13" s="642"/>
      <c r="F13" s="643"/>
      <c r="G13" s="308"/>
      <c r="H13" s="418"/>
      <c r="I13" s="307"/>
      <c r="J13" s="308"/>
      <c r="K13" s="306"/>
      <c r="L13" s="307"/>
    </row>
    <row r="14" spans="2:24" s="23" customFormat="1" ht="24.95" customHeight="1" x14ac:dyDescent="0.3">
      <c r="B14" s="129" t="s">
        <v>264</v>
      </c>
      <c r="C14" s="215"/>
      <c r="D14" s="649"/>
      <c r="E14" s="642"/>
      <c r="F14" s="643"/>
      <c r="G14" s="641"/>
      <c r="H14" s="642"/>
      <c r="I14" s="643"/>
      <c r="J14" s="641"/>
      <c r="K14" s="642"/>
      <c r="L14" s="643"/>
    </row>
    <row r="15" spans="2:24" s="23" customFormat="1" ht="18.75" x14ac:dyDescent="0.3">
      <c r="B15" s="130"/>
      <c r="C15" s="216"/>
      <c r="D15" s="309"/>
      <c r="E15" s="310"/>
      <c r="F15" s="311"/>
      <c r="G15" s="309"/>
      <c r="H15" s="419"/>
      <c r="I15" s="311"/>
      <c r="J15" s="312"/>
      <c r="K15" s="310"/>
      <c r="L15" s="311"/>
    </row>
    <row r="16" spans="2:24" s="23" customFormat="1" ht="24.95" customHeight="1" x14ac:dyDescent="0.3">
      <c r="B16" s="129"/>
      <c r="C16" s="214" t="s">
        <v>19</v>
      </c>
      <c r="D16" s="648">
        <v>7</v>
      </c>
      <c r="E16" s="645"/>
      <c r="F16" s="646"/>
      <c r="G16" s="644">
        <v>6</v>
      </c>
      <c r="H16" s="645"/>
      <c r="I16" s="646"/>
      <c r="J16" s="644"/>
      <c r="K16" s="645"/>
      <c r="L16" s="646"/>
    </row>
    <row r="17" spans="2:14" s="23" customFormat="1" ht="24.95" customHeight="1" x14ac:dyDescent="0.3">
      <c r="B17" s="129" t="s">
        <v>53</v>
      </c>
      <c r="C17" s="217" t="s">
        <v>732</v>
      </c>
      <c r="D17" s="649">
        <v>5</v>
      </c>
      <c r="E17" s="642"/>
      <c r="F17" s="643"/>
      <c r="G17" s="641"/>
      <c r="H17" s="642"/>
      <c r="I17" s="643"/>
      <c r="J17" s="641"/>
      <c r="K17" s="642"/>
      <c r="L17" s="643"/>
    </row>
    <row r="18" spans="2:14" s="23" customFormat="1" ht="24.95" customHeight="1" x14ac:dyDescent="0.3">
      <c r="B18" s="129" t="s">
        <v>54</v>
      </c>
      <c r="C18" s="217" t="s">
        <v>733</v>
      </c>
      <c r="D18" s="649">
        <v>2</v>
      </c>
      <c r="E18" s="642"/>
      <c r="F18" s="643"/>
      <c r="G18" s="641"/>
      <c r="H18" s="642"/>
      <c r="I18" s="643"/>
      <c r="J18" s="641"/>
      <c r="K18" s="642"/>
      <c r="L18" s="643"/>
    </row>
    <row r="19" spans="2:14" s="23" customFormat="1" ht="24.95" customHeight="1" x14ac:dyDescent="0.3">
      <c r="B19" s="131" t="s">
        <v>55</v>
      </c>
      <c r="C19" s="218" t="s">
        <v>734</v>
      </c>
      <c r="D19" s="649"/>
      <c r="E19" s="642"/>
      <c r="F19" s="643"/>
      <c r="G19" s="662">
        <v>4</v>
      </c>
      <c r="H19" s="663"/>
      <c r="I19" s="664"/>
      <c r="J19" s="308"/>
      <c r="K19" s="306"/>
      <c r="L19" s="307"/>
    </row>
    <row r="20" spans="2:14" s="23" customFormat="1" ht="24.95" customHeight="1" x14ac:dyDescent="0.3">
      <c r="B20" s="131" t="s">
        <v>56</v>
      </c>
      <c r="C20" s="218" t="s">
        <v>735</v>
      </c>
      <c r="D20" s="649"/>
      <c r="E20" s="642"/>
      <c r="F20" s="643"/>
      <c r="G20" s="641">
        <v>2</v>
      </c>
      <c r="H20" s="642"/>
      <c r="I20" s="643"/>
      <c r="J20" s="641"/>
      <c r="K20" s="642"/>
      <c r="L20" s="643"/>
    </row>
    <row r="21" spans="2:14" s="23" customFormat="1" ht="24.95" customHeight="1" thickBot="1" x14ac:dyDescent="0.35">
      <c r="B21" s="129" t="s">
        <v>264</v>
      </c>
      <c r="C21" s="215"/>
      <c r="D21" s="638"/>
      <c r="E21" s="639"/>
      <c r="F21" s="640"/>
      <c r="G21" s="641"/>
      <c r="H21" s="642"/>
      <c r="I21" s="643"/>
      <c r="J21" s="641"/>
      <c r="K21" s="642"/>
      <c r="L21" s="643"/>
    </row>
    <row r="22" spans="2:14" s="16" customFormat="1" ht="36.75" customHeight="1" thickBot="1" x14ac:dyDescent="0.35">
      <c r="B22" s="665"/>
      <c r="C22" s="667" t="s">
        <v>796</v>
      </c>
      <c r="D22" s="208" t="s">
        <v>241</v>
      </c>
      <c r="E22" s="209" t="s">
        <v>239</v>
      </c>
      <c r="F22" s="210" t="s">
        <v>240</v>
      </c>
      <c r="G22" s="211" t="s">
        <v>241</v>
      </c>
      <c r="H22" s="209" t="s">
        <v>239</v>
      </c>
      <c r="I22" s="212" t="s">
        <v>240</v>
      </c>
      <c r="J22" s="208" t="s">
        <v>241</v>
      </c>
      <c r="K22" s="209" t="s">
        <v>239</v>
      </c>
      <c r="L22" s="212" t="s">
        <v>240</v>
      </c>
    </row>
    <row r="23" spans="2:14" s="16" customFormat="1" ht="36.75" customHeight="1" thickBot="1" x14ac:dyDescent="0.35">
      <c r="B23" s="666"/>
      <c r="C23" s="668"/>
      <c r="D23" s="313">
        <v>196</v>
      </c>
      <c r="E23" s="314">
        <v>45</v>
      </c>
      <c r="F23" s="314">
        <v>151</v>
      </c>
      <c r="G23" s="315">
        <v>21</v>
      </c>
      <c r="H23" s="420">
        <v>3</v>
      </c>
      <c r="I23" s="316">
        <v>18</v>
      </c>
      <c r="J23" s="313"/>
      <c r="K23" s="314"/>
      <c r="L23" s="316"/>
    </row>
    <row r="24" spans="2:14" s="23" customFormat="1" ht="18.75" x14ac:dyDescent="0.3">
      <c r="B24" s="30"/>
      <c r="C24" s="31"/>
      <c r="H24" s="24"/>
    </row>
    <row r="25" spans="2:14" s="23" customFormat="1" ht="18.75" x14ac:dyDescent="0.3">
      <c r="H25" s="24"/>
    </row>
    <row r="26" spans="2:14" s="23" customFormat="1" ht="18.75" x14ac:dyDescent="0.3">
      <c r="C26" s="23" t="s">
        <v>214</v>
      </c>
      <c r="H26" s="24"/>
    </row>
    <row r="27" spans="2:14" s="23" customFormat="1" ht="18.75" x14ac:dyDescent="0.3">
      <c r="C27" s="23" t="s">
        <v>571</v>
      </c>
      <c r="H27" s="24"/>
    </row>
    <row r="28" spans="2:14" s="23" customFormat="1" ht="18.75" x14ac:dyDescent="0.3">
      <c r="H28" s="24"/>
    </row>
    <row r="29" spans="2:14" s="23" customFormat="1" ht="18.75" customHeight="1" x14ac:dyDescent="0.3">
      <c r="H29" s="24"/>
    </row>
    <row r="30" spans="2:14" s="23" customFormat="1" ht="18.75" x14ac:dyDescent="0.3">
      <c r="H30" s="24"/>
      <c r="M30" s="661"/>
      <c r="N30" s="661"/>
    </row>
    <row r="31" spans="2:14" ht="18.75" x14ac:dyDescent="0.3">
      <c r="D31" s="127"/>
      <c r="E31" s="127"/>
      <c r="F31" s="127"/>
      <c r="G31" s="127"/>
      <c r="H31" s="24"/>
      <c r="I31" s="127"/>
      <c r="J31" s="127"/>
      <c r="K31" s="127"/>
      <c r="L31" s="127"/>
    </row>
  </sheetData>
  <mergeCells count="55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G19:I19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19:F19"/>
    <mergeCell ref="D13:F13"/>
    <mergeCell ref="D21:F21"/>
    <mergeCell ref="G21:I21"/>
    <mergeCell ref="J21:L21"/>
    <mergeCell ref="J16:L16"/>
    <mergeCell ref="J17:L17"/>
    <mergeCell ref="J18:L18"/>
    <mergeCell ref="J20:L20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B1:J31"/>
  <sheetViews>
    <sheetView showGridLines="0" zoomScaleNormal="100" zoomScaleSheetLayoutView="86" workbookViewId="0">
      <selection activeCell="K12" sqref="K12:L12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42"/>
      <c r="I1" s="669" t="s">
        <v>208</v>
      </c>
      <c r="J1" s="669"/>
    </row>
    <row r="2" spans="2:10" ht="15.75" x14ac:dyDescent="0.25">
      <c r="G2" s="142"/>
    </row>
    <row r="4" spans="2:10" ht="18.75" x14ac:dyDescent="0.3">
      <c r="B4" s="672" t="s">
        <v>782</v>
      </c>
      <c r="C4" s="672"/>
      <c r="D4" s="672"/>
      <c r="E4" s="672"/>
      <c r="F4" s="672"/>
      <c r="G4" s="672"/>
    </row>
    <row r="5" spans="2:10" ht="13.5" thickBot="1" x14ac:dyDescent="0.25">
      <c r="B5" s="90"/>
      <c r="C5" s="91"/>
      <c r="D5" s="91"/>
      <c r="E5" s="91"/>
      <c r="F5" s="91"/>
      <c r="G5" s="89" t="s">
        <v>3</v>
      </c>
    </row>
    <row r="6" spans="2:10" ht="22.5" customHeight="1" thickBot="1" x14ac:dyDescent="0.25">
      <c r="B6" s="673"/>
      <c r="C6" s="674"/>
      <c r="D6" s="677" t="s">
        <v>0</v>
      </c>
      <c r="E6" s="678"/>
      <c r="F6" s="677" t="s">
        <v>46</v>
      </c>
      <c r="G6" s="678"/>
    </row>
    <row r="7" spans="2:10" ht="22.5" customHeight="1" thickBot="1" x14ac:dyDescent="0.25">
      <c r="B7" s="675"/>
      <c r="C7" s="676"/>
      <c r="D7" s="219" t="s">
        <v>220</v>
      </c>
      <c r="E7" s="220" t="s">
        <v>221</v>
      </c>
      <c r="F7" s="219" t="s">
        <v>220</v>
      </c>
      <c r="G7" s="220" t="s">
        <v>221</v>
      </c>
    </row>
    <row r="8" spans="2:10" ht="30" customHeight="1" x14ac:dyDescent="0.2">
      <c r="B8" s="679" t="s">
        <v>222</v>
      </c>
      <c r="C8" s="92" t="s">
        <v>256</v>
      </c>
      <c r="D8" s="136">
        <v>70569</v>
      </c>
      <c r="E8" s="137">
        <v>51640</v>
      </c>
      <c r="F8" s="136">
        <v>70909</v>
      </c>
      <c r="G8" s="137">
        <v>51870</v>
      </c>
    </row>
    <row r="9" spans="2:10" ht="30" customHeight="1" x14ac:dyDescent="0.2">
      <c r="B9" s="679"/>
      <c r="C9" s="135" t="s">
        <v>257</v>
      </c>
      <c r="D9" s="138">
        <v>136966</v>
      </c>
      <c r="E9" s="139">
        <v>98184</v>
      </c>
      <c r="F9" s="138">
        <v>137048</v>
      </c>
      <c r="G9" s="139">
        <v>98242</v>
      </c>
    </row>
    <row r="10" spans="2:10" ht="30" customHeight="1" thickBot="1" x14ac:dyDescent="0.25">
      <c r="B10" s="680"/>
      <c r="C10" s="93" t="s">
        <v>258</v>
      </c>
      <c r="D10" s="140">
        <v>84525</v>
      </c>
      <c r="E10" s="141">
        <v>61872</v>
      </c>
      <c r="F10" s="140">
        <v>84370</v>
      </c>
      <c r="G10" s="141">
        <v>61758</v>
      </c>
    </row>
    <row r="11" spans="2:10" ht="30" customHeight="1" x14ac:dyDescent="0.2">
      <c r="B11" s="670" t="s">
        <v>223</v>
      </c>
      <c r="C11" s="92" t="s">
        <v>256</v>
      </c>
      <c r="D11" s="136">
        <v>189485</v>
      </c>
      <c r="E11" s="137">
        <v>135000</v>
      </c>
      <c r="F11" s="533">
        <v>184336</v>
      </c>
      <c r="G11" s="137">
        <v>131390</v>
      </c>
    </row>
    <row r="12" spans="2:10" ht="30" customHeight="1" x14ac:dyDescent="0.2">
      <c r="B12" s="670"/>
      <c r="C12" s="135" t="s">
        <v>257</v>
      </c>
      <c r="D12" s="138">
        <v>189485</v>
      </c>
      <c r="E12" s="139">
        <v>135000</v>
      </c>
      <c r="F12" s="138">
        <v>189485</v>
      </c>
      <c r="G12" s="139">
        <v>135000</v>
      </c>
    </row>
    <row r="13" spans="2:10" ht="30" customHeight="1" thickBot="1" x14ac:dyDescent="0.25">
      <c r="B13" s="671"/>
      <c r="C13" s="93" t="s">
        <v>258</v>
      </c>
      <c r="D13" s="140">
        <v>189485</v>
      </c>
      <c r="E13" s="141">
        <v>135000</v>
      </c>
      <c r="F13" s="140">
        <v>186910</v>
      </c>
      <c r="G13" s="141">
        <v>133195</v>
      </c>
    </row>
    <row r="14" spans="2:10" ht="13.5" customHeight="1" x14ac:dyDescent="0.2"/>
    <row r="15" spans="2:10" x14ac:dyDescent="0.2">
      <c r="B15" s="155" t="s">
        <v>573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  <pageSetUpPr fitToPage="1"/>
  </sheetPr>
  <dimension ref="B1:L45"/>
  <sheetViews>
    <sheetView showGridLines="0" topLeftCell="A13" zoomScale="85" zoomScaleNormal="85" workbookViewId="0">
      <selection activeCell="K38" sqref="K38"/>
    </sheetView>
  </sheetViews>
  <sheetFormatPr defaultRowHeight="15.75" x14ac:dyDescent="0.25"/>
  <cols>
    <col min="1" max="1" width="2.7109375" style="8" customWidth="1"/>
    <col min="2" max="2" width="39" style="8" customWidth="1"/>
    <col min="3" max="3" width="20.85546875" style="8" customWidth="1"/>
    <col min="4" max="9" width="30.140625" style="8" customWidth="1"/>
    <col min="10" max="10" width="18.85546875" style="8" customWidth="1"/>
    <col min="11" max="11" width="15.5703125" style="8" customWidth="1"/>
    <col min="12" max="258" width="9.140625" style="8"/>
    <col min="259" max="259" width="6.7109375" style="8" customWidth="1"/>
    <col min="260" max="265" width="30.140625" style="8" customWidth="1"/>
    <col min="266" max="266" width="18.85546875" style="8" customWidth="1"/>
    <col min="267" max="267" width="15.5703125" style="8" customWidth="1"/>
    <col min="268" max="514" width="9.140625" style="8"/>
    <col min="515" max="515" width="6.7109375" style="8" customWidth="1"/>
    <col min="516" max="521" width="30.140625" style="8" customWidth="1"/>
    <col min="522" max="522" width="18.85546875" style="8" customWidth="1"/>
    <col min="523" max="523" width="15.5703125" style="8" customWidth="1"/>
    <col min="524" max="770" width="9.140625" style="8"/>
    <col min="771" max="771" width="6.7109375" style="8" customWidth="1"/>
    <col min="772" max="777" width="30.140625" style="8" customWidth="1"/>
    <col min="778" max="778" width="18.85546875" style="8" customWidth="1"/>
    <col min="779" max="779" width="15.5703125" style="8" customWidth="1"/>
    <col min="780" max="1026" width="9.140625" style="8"/>
    <col min="1027" max="1027" width="6.7109375" style="8" customWidth="1"/>
    <col min="1028" max="1033" width="30.140625" style="8" customWidth="1"/>
    <col min="1034" max="1034" width="18.85546875" style="8" customWidth="1"/>
    <col min="1035" max="1035" width="15.5703125" style="8" customWidth="1"/>
    <col min="1036" max="1282" width="9.140625" style="8"/>
    <col min="1283" max="1283" width="6.7109375" style="8" customWidth="1"/>
    <col min="1284" max="1289" width="30.140625" style="8" customWidth="1"/>
    <col min="1290" max="1290" width="18.85546875" style="8" customWidth="1"/>
    <col min="1291" max="1291" width="15.5703125" style="8" customWidth="1"/>
    <col min="1292" max="1538" width="9.140625" style="8"/>
    <col min="1539" max="1539" width="6.7109375" style="8" customWidth="1"/>
    <col min="1540" max="1545" width="30.140625" style="8" customWidth="1"/>
    <col min="1546" max="1546" width="18.85546875" style="8" customWidth="1"/>
    <col min="1547" max="1547" width="15.5703125" style="8" customWidth="1"/>
    <col min="1548" max="1794" width="9.140625" style="8"/>
    <col min="1795" max="1795" width="6.7109375" style="8" customWidth="1"/>
    <col min="1796" max="1801" width="30.140625" style="8" customWidth="1"/>
    <col min="1802" max="1802" width="18.85546875" style="8" customWidth="1"/>
    <col min="1803" max="1803" width="15.5703125" style="8" customWidth="1"/>
    <col min="1804" max="2050" width="9.140625" style="8"/>
    <col min="2051" max="2051" width="6.7109375" style="8" customWidth="1"/>
    <col min="2052" max="2057" width="30.140625" style="8" customWidth="1"/>
    <col min="2058" max="2058" width="18.85546875" style="8" customWidth="1"/>
    <col min="2059" max="2059" width="15.5703125" style="8" customWidth="1"/>
    <col min="2060" max="2306" width="9.140625" style="8"/>
    <col min="2307" max="2307" width="6.7109375" style="8" customWidth="1"/>
    <col min="2308" max="2313" width="30.140625" style="8" customWidth="1"/>
    <col min="2314" max="2314" width="18.85546875" style="8" customWidth="1"/>
    <col min="2315" max="2315" width="15.5703125" style="8" customWidth="1"/>
    <col min="2316" max="2562" width="9.140625" style="8"/>
    <col min="2563" max="2563" width="6.7109375" style="8" customWidth="1"/>
    <col min="2564" max="2569" width="30.140625" style="8" customWidth="1"/>
    <col min="2570" max="2570" width="18.85546875" style="8" customWidth="1"/>
    <col min="2571" max="2571" width="15.5703125" style="8" customWidth="1"/>
    <col min="2572" max="2818" width="9.140625" style="8"/>
    <col min="2819" max="2819" width="6.7109375" style="8" customWidth="1"/>
    <col min="2820" max="2825" width="30.140625" style="8" customWidth="1"/>
    <col min="2826" max="2826" width="18.85546875" style="8" customWidth="1"/>
    <col min="2827" max="2827" width="15.5703125" style="8" customWidth="1"/>
    <col min="2828" max="3074" width="9.140625" style="8"/>
    <col min="3075" max="3075" width="6.7109375" style="8" customWidth="1"/>
    <col min="3076" max="3081" width="30.140625" style="8" customWidth="1"/>
    <col min="3082" max="3082" width="18.85546875" style="8" customWidth="1"/>
    <col min="3083" max="3083" width="15.5703125" style="8" customWidth="1"/>
    <col min="3084" max="3330" width="9.140625" style="8"/>
    <col min="3331" max="3331" width="6.7109375" style="8" customWidth="1"/>
    <col min="3332" max="3337" width="30.140625" style="8" customWidth="1"/>
    <col min="3338" max="3338" width="18.85546875" style="8" customWidth="1"/>
    <col min="3339" max="3339" width="15.5703125" style="8" customWidth="1"/>
    <col min="3340" max="3586" width="9.140625" style="8"/>
    <col min="3587" max="3587" width="6.7109375" style="8" customWidth="1"/>
    <col min="3588" max="3593" width="30.140625" style="8" customWidth="1"/>
    <col min="3594" max="3594" width="18.85546875" style="8" customWidth="1"/>
    <col min="3595" max="3595" width="15.5703125" style="8" customWidth="1"/>
    <col min="3596" max="3842" width="9.140625" style="8"/>
    <col min="3843" max="3843" width="6.7109375" style="8" customWidth="1"/>
    <col min="3844" max="3849" width="30.140625" style="8" customWidth="1"/>
    <col min="3850" max="3850" width="18.85546875" style="8" customWidth="1"/>
    <col min="3851" max="3851" width="15.5703125" style="8" customWidth="1"/>
    <col min="3852" max="4098" width="9.140625" style="8"/>
    <col min="4099" max="4099" width="6.7109375" style="8" customWidth="1"/>
    <col min="4100" max="4105" width="30.140625" style="8" customWidth="1"/>
    <col min="4106" max="4106" width="18.85546875" style="8" customWidth="1"/>
    <col min="4107" max="4107" width="15.5703125" style="8" customWidth="1"/>
    <col min="4108" max="4354" width="9.140625" style="8"/>
    <col min="4355" max="4355" width="6.7109375" style="8" customWidth="1"/>
    <col min="4356" max="4361" width="30.140625" style="8" customWidth="1"/>
    <col min="4362" max="4362" width="18.85546875" style="8" customWidth="1"/>
    <col min="4363" max="4363" width="15.5703125" style="8" customWidth="1"/>
    <col min="4364" max="4610" width="9.140625" style="8"/>
    <col min="4611" max="4611" width="6.7109375" style="8" customWidth="1"/>
    <col min="4612" max="4617" width="30.140625" style="8" customWidth="1"/>
    <col min="4618" max="4618" width="18.85546875" style="8" customWidth="1"/>
    <col min="4619" max="4619" width="15.5703125" style="8" customWidth="1"/>
    <col min="4620" max="4866" width="9.140625" style="8"/>
    <col min="4867" max="4867" width="6.7109375" style="8" customWidth="1"/>
    <col min="4868" max="4873" width="30.140625" style="8" customWidth="1"/>
    <col min="4874" max="4874" width="18.85546875" style="8" customWidth="1"/>
    <col min="4875" max="4875" width="15.5703125" style="8" customWidth="1"/>
    <col min="4876" max="5122" width="9.140625" style="8"/>
    <col min="5123" max="5123" width="6.7109375" style="8" customWidth="1"/>
    <col min="5124" max="5129" width="30.140625" style="8" customWidth="1"/>
    <col min="5130" max="5130" width="18.85546875" style="8" customWidth="1"/>
    <col min="5131" max="5131" width="15.5703125" style="8" customWidth="1"/>
    <col min="5132" max="5378" width="9.140625" style="8"/>
    <col min="5379" max="5379" width="6.7109375" style="8" customWidth="1"/>
    <col min="5380" max="5385" width="30.140625" style="8" customWidth="1"/>
    <col min="5386" max="5386" width="18.85546875" style="8" customWidth="1"/>
    <col min="5387" max="5387" width="15.5703125" style="8" customWidth="1"/>
    <col min="5388" max="5634" width="9.140625" style="8"/>
    <col min="5635" max="5635" width="6.7109375" style="8" customWidth="1"/>
    <col min="5636" max="5641" width="30.140625" style="8" customWidth="1"/>
    <col min="5642" max="5642" width="18.85546875" style="8" customWidth="1"/>
    <col min="5643" max="5643" width="15.5703125" style="8" customWidth="1"/>
    <col min="5644" max="5890" width="9.140625" style="8"/>
    <col min="5891" max="5891" width="6.7109375" style="8" customWidth="1"/>
    <col min="5892" max="5897" width="30.140625" style="8" customWidth="1"/>
    <col min="5898" max="5898" width="18.85546875" style="8" customWidth="1"/>
    <col min="5899" max="5899" width="15.5703125" style="8" customWidth="1"/>
    <col min="5900" max="6146" width="9.140625" style="8"/>
    <col min="6147" max="6147" width="6.7109375" style="8" customWidth="1"/>
    <col min="6148" max="6153" width="30.140625" style="8" customWidth="1"/>
    <col min="6154" max="6154" width="18.85546875" style="8" customWidth="1"/>
    <col min="6155" max="6155" width="15.5703125" style="8" customWidth="1"/>
    <col min="6156" max="6402" width="9.140625" style="8"/>
    <col min="6403" max="6403" width="6.7109375" style="8" customWidth="1"/>
    <col min="6404" max="6409" width="30.140625" style="8" customWidth="1"/>
    <col min="6410" max="6410" width="18.85546875" style="8" customWidth="1"/>
    <col min="6411" max="6411" width="15.5703125" style="8" customWidth="1"/>
    <col min="6412" max="6658" width="9.140625" style="8"/>
    <col min="6659" max="6659" width="6.7109375" style="8" customWidth="1"/>
    <col min="6660" max="6665" width="30.140625" style="8" customWidth="1"/>
    <col min="6666" max="6666" width="18.85546875" style="8" customWidth="1"/>
    <col min="6667" max="6667" width="15.5703125" style="8" customWidth="1"/>
    <col min="6668" max="6914" width="9.140625" style="8"/>
    <col min="6915" max="6915" width="6.7109375" style="8" customWidth="1"/>
    <col min="6916" max="6921" width="30.140625" style="8" customWidth="1"/>
    <col min="6922" max="6922" width="18.85546875" style="8" customWidth="1"/>
    <col min="6923" max="6923" width="15.5703125" style="8" customWidth="1"/>
    <col min="6924" max="7170" width="9.140625" style="8"/>
    <col min="7171" max="7171" width="6.7109375" style="8" customWidth="1"/>
    <col min="7172" max="7177" width="30.140625" style="8" customWidth="1"/>
    <col min="7178" max="7178" width="18.85546875" style="8" customWidth="1"/>
    <col min="7179" max="7179" width="15.5703125" style="8" customWidth="1"/>
    <col min="7180" max="7426" width="9.140625" style="8"/>
    <col min="7427" max="7427" width="6.7109375" style="8" customWidth="1"/>
    <col min="7428" max="7433" width="30.140625" style="8" customWidth="1"/>
    <col min="7434" max="7434" width="18.85546875" style="8" customWidth="1"/>
    <col min="7435" max="7435" width="15.5703125" style="8" customWidth="1"/>
    <col min="7436" max="7682" width="9.140625" style="8"/>
    <col min="7683" max="7683" width="6.7109375" style="8" customWidth="1"/>
    <col min="7684" max="7689" width="30.140625" style="8" customWidth="1"/>
    <col min="7690" max="7690" width="18.85546875" style="8" customWidth="1"/>
    <col min="7691" max="7691" width="15.5703125" style="8" customWidth="1"/>
    <col min="7692" max="7938" width="9.140625" style="8"/>
    <col min="7939" max="7939" width="6.7109375" style="8" customWidth="1"/>
    <col min="7940" max="7945" width="30.140625" style="8" customWidth="1"/>
    <col min="7946" max="7946" width="18.85546875" style="8" customWidth="1"/>
    <col min="7947" max="7947" width="15.5703125" style="8" customWidth="1"/>
    <col min="7948" max="8194" width="9.140625" style="8"/>
    <col min="8195" max="8195" width="6.7109375" style="8" customWidth="1"/>
    <col min="8196" max="8201" width="30.140625" style="8" customWidth="1"/>
    <col min="8202" max="8202" width="18.85546875" style="8" customWidth="1"/>
    <col min="8203" max="8203" width="15.5703125" style="8" customWidth="1"/>
    <col min="8204" max="8450" width="9.140625" style="8"/>
    <col min="8451" max="8451" width="6.7109375" style="8" customWidth="1"/>
    <col min="8452" max="8457" width="30.140625" style="8" customWidth="1"/>
    <col min="8458" max="8458" width="18.85546875" style="8" customWidth="1"/>
    <col min="8459" max="8459" width="15.5703125" style="8" customWidth="1"/>
    <col min="8460" max="8706" width="9.140625" style="8"/>
    <col min="8707" max="8707" width="6.7109375" style="8" customWidth="1"/>
    <col min="8708" max="8713" width="30.140625" style="8" customWidth="1"/>
    <col min="8714" max="8714" width="18.85546875" style="8" customWidth="1"/>
    <col min="8715" max="8715" width="15.5703125" style="8" customWidth="1"/>
    <col min="8716" max="8962" width="9.140625" style="8"/>
    <col min="8963" max="8963" width="6.7109375" style="8" customWidth="1"/>
    <col min="8964" max="8969" width="30.140625" style="8" customWidth="1"/>
    <col min="8970" max="8970" width="18.85546875" style="8" customWidth="1"/>
    <col min="8971" max="8971" width="15.5703125" style="8" customWidth="1"/>
    <col min="8972" max="9218" width="9.140625" style="8"/>
    <col min="9219" max="9219" width="6.7109375" style="8" customWidth="1"/>
    <col min="9220" max="9225" width="30.140625" style="8" customWidth="1"/>
    <col min="9226" max="9226" width="18.85546875" style="8" customWidth="1"/>
    <col min="9227" max="9227" width="15.5703125" style="8" customWidth="1"/>
    <col min="9228" max="9474" width="9.140625" style="8"/>
    <col min="9475" max="9475" width="6.7109375" style="8" customWidth="1"/>
    <col min="9476" max="9481" width="30.140625" style="8" customWidth="1"/>
    <col min="9482" max="9482" width="18.85546875" style="8" customWidth="1"/>
    <col min="9483" max="9483" width="15.5703125" style="8" customWidth="1"/>
    <col min="9484" max="9730" width="9.140625" style="8"/>
    <col min="9731" max="9731" width="6.7109375" style="8" customWidth="1"/>
    <col min="9732" max="9737" width="30.140625" style="8" customWidth="1"/>
    <col min="9738" max="9738" width="18.85546875" style="8" customWidth="1"/>
    <col min="9739" max="9739" width="15.5703125" style="8" customWidth="1"/>
    <col min="9740" max="9986" width="9.140625" style="8"/>
    <col min="9987" max="9987" width="6.7109375" style="8" customWidth="1"/>
    <col min="9988" max="9993" width="30.140625" style="8" customWidth="1"/>
    <col min="9994" max="9994" width="18.85546875" style="8" customWidth="1"/>
    <col min="9995" max="9995" width="15.5703125" style="8" customWidth="1"/>
    <col min="9996" max="10242" width="9.140625" style="8"/>
    <col min="10243" max="10243" width="6.7109375" style="8" customWidth="1"/>
    <col min="10244" max="10249" width="30.140625" style="8" customWidth="1"/>
    <col min="10250" max="10250" width="18.85546875" style="8" customWidth="1"/>
    <col min="10251" max="10251" width="15.5703125" style="8" customWidth="1"/>
    <col min="10252" max="10498" width="9.140625" style="8"/>
    <col min="10499" max="10499" width="6.7109375" style="8" customWidth="1"/>
    <col min="10500" max="10505" width="30.140625" style="8" customWidth="1"/>
    <col min="10506" max="10506" width="18.85546875" style="8" customWidth="1"/>
    <col min="10507" max="10507" width="15.5703125" style="8" customWidth="1"/>
    <col min="10508" max="10754" width="9.140625" style="8"/>
    <col min="10755" max="10755" width="6.7109375" style="8" customWidth="1"/>
    <col min="10756" max="10761" width="30.140625" style="8" customWidth="1"/>
    <col min="10762" max="10762" width="18.85546875" style="8" customWidth="1"/>
    <col min="10763" max="10763" width="15.5703125" style="8" customWidth="1"/>
    <col min="10764" max="11010" width="9.140625" style="8"/>
    <col min="11011" max="11011" width="6.7109375" style="8" customWidth="1"/>
    <col min="11012" max="11017" width="30.140625" style="8" customWidth="1"/>
    <col min="11018" max="11018" width="18.85546875" style="8" customWidth="1"/>
    <col min="11019" max="11019" width="15.5703125" style="8" customWidth="1"/>
    <col min="11020" max="11266" width="9.140625" style="8"/>
    <col min="11267" max="11267" width="6.7109375" style="8" customWidth="1"/>
    <col min="11268" max="11273" width="30.140625" style="8" customWidth="1"/>
    <col min="11274" max="11274" width="18.85546875" style="8" customWidth="1"/>
    <col min="11275" max="11275" width="15.5703125" style="8" customWidth="1"/>
    <col min="11276" max="11522" width="9.140625" style="8"/>
    <col min="11523" max="11523" width="6.7109375" style="8" customWidth="1"/>
    <col min="11524" max="11529" width="30.140625" style="8" customWidth="1"/>
    <col min="11530" max="11530" width="18.85546875" style="8" customWidth="1"/>
    <col min="11531" max="11531" width="15.5703125" style="8" customWidth="1"/>
    <col min="11532" max="11778" width="9.140625" style="8"/>
    <col min="11779" max="11779" width="6.7109375" style="8" customWidth="1"/>
    <col min="11780" max="11785" width="30.140625" style="8" customWidth="1"/>
    <col min="11786" max="11786" width="18.85546875" style="8" customWidth="1"/>
    <col min="11787" max="11787" width="15.5703125" style="8" customWidth="1"/>
    <col min="11788" max="12034" width="9.140625" style="8"/>
    <col min="12035" max="12035" width="6.7109375" style="8" customWidth="1"/>
    <col min="12036" max="12041" width="30.140625" style="8" customWidth="1"/>
    <col min="12042" max="12042" width="18.85546875" style="8" customWidth="1"/>
    <col min="12043" max="12043" width="15.5703125" style="8" customWidth="1"/>
    <col min="12044" max="12290" width="9.140625" style="8"/>
    <col min="12291" max="12291" width="6.7109375" style="8" customWidth="1"/>
    <col min="12292" max="12297" width="30.140625" style="8" customWidth="1"/>
    <col min="12298" max="12298" width="18.85546875" style="8" customWidth="1"/>
    <col min="12299" max="12299" width="15.5703125" style="8" customWidth="1"/>
    <col min="12300" max="12546" width="9.140625" style="8"/>
    <col min="12547" max="12547" width="6.7109375" style="8" customWidth="1"/>
    <col min="12548" max="12553" width="30.140625" style="8" customWidth="1"/>
    <col min="12554" max="12554" width="18.85546875" style="8" customWidth="1"/>
    <col min="12555" max="12555" width="15.5703125" style="8" customWidth="1"/>
    <col min="12556" max="12802" width="9.140625" style="8"/>
    <col min="12803" max="12803" width="6.7109375" style="8" customWidth="1"/>
    <col min="12804" max="12809" width="30.140625" style="8" customWidth="1"/>
    <col min="12810" max="12810" width="18.85546875" style="8" customWidth="1"/>
    <col min="12811" max="12811" width="15.5703125" style="8" customWidth="1"/>
    <col min="12812" max="13058" width="9.140625" style="8"/>
    <col min="13059" max="13059" width="6.7109375" style="8" customWidth="1"/>
    <col min="13060" max="13065" width="30.140625" style="8" customWidth="1"/>
    <col min="13066" max="13066" width="18.85546875" style="8" customWidth="1"/>
    <col min="13067" max="13067" width="15.5703125" style="8" customWidth="1"/>
    <col min="13068" max="13314" width="9.140625" style="8"/>
    <col min="13315" max="13315" width="6.7109375" style="8" customWidth="1"/>
    <col min="13316" max="13321" width="30.140625" style="8" customWidth="1"/>
    <col min="13322" max="13322" width="18.85546875" style="8" customWidth="1"/>
    <col min="13323" max="13323" width="15.5703125" style="8" customWidth="1"/>
    <col min="13324" max="13570" width="9.140625" style="8"/>
    <col min="13571" max="13571" width="6.7109375" style="8" customWidth="1"/>
    <col min="13572" max="13577" width="30.140625" style="8" customWidth="1"/>
    <col min="13578" max="13578" width="18.85546875" style="8" customWidth="1"/>
    <col min="13579" max="13579" width="15.5703125" style="8" customWidth="1"/>
    <col min="13580" max="13826" width="9.140625" style="8"/>
    <col min="13827" max="13827" width="6.7109375" style="8" customWidth="1"/>
    <col min="13828" max="13833" width="30.140625" style="8" customWidth="1"/>
    <col min="13834" max="13834" width="18.85546875" style="8" customWidth="1"/>
    <col min="13835" max="13835" width="15.5703125" style="8" customWidth="1"/>
    <col min="13836" max="14082" width="9.140625" style="8"/>
    <col min="14083" max="14083" width="6.7109375" style="8" customWidth="1"/>
    <col min="14084" max="14089" width="30.140625" style="8" customWidth="1"/>
    <col min="14090" max="14090" width="18.85546875" style="8" customWidth="1"/>
    <col min="14091" max="14091" width="15.5703125" style="8" customWidth="1"/>
    <col min="14092" max="14338" width="9.140625" style="8"/>
    <col min="14339" max="14339" width="6.7109375" style="8" customWidth="1"/>
    <col min="14340" max="14345" width="30.140625" style="8" customWidth="1"/>
    <col min="14346" max="14346" width="18.85546875" style="8" customWidth="1"/>
    <col min="14347" max="14347" width="15.5703125" style="8" customWidth="1"/>
    <col min="14348" max="14594" width="9.140625" style="8"/>
    <col min="14595" max="14595" width="6.7109375" style="8" customWidth="1"/>
    <col min="14596" max="14601" width="30.140625" style="8" customWidth="1"/>
    <col min="14602" max="14602" width="18.85546875" style="8" customWidth="1"/>
    <col min="14603" max="14603" width="15.5703125" style="8" customWidth="1"/>
    <col min="14604" max="14850" width="9.140625" style="8"/>
    <col min="14851" max="14851" width="6.7109375" style="8" customWidth="1"/>
    <col min="14852" max="14857" width="30.140625" style="8" customWidth="1"/>
    <col min="14858" max="14858" width="18.85546875" style="8" customWidth="1"/>
    <col min="14859" max="14859" width="15.5703125" style="8" customWidth="1"/>
    <col min="14860" max="15106" width="9.140625" style="8"/>
    <col min="15107" max="15107" width="6.7109375" style="8" customWidth="1"/>
    <col min="15108" max="15113" width="30.140625" style="8" customWidth="1"/>
    <col min="15114" max="15114" width="18.85546875" style="8" customWidth="1"/>
    <col min="15115" max="15115" width="15.5703125" style="8" customWidth="1"/>
    <col min="15116" max="15362" width="9.140625" style="8"/>
    <col min="15363" max="15363" width="6.7109375" style="8" customWidth="1"/>
    <col min="15364" max="15369" width="30.140625" style="8" customWidth="1"/>
    <col min="15370" max="15370" width="18.85546875" style="8" customWidth="1"/>
    <col min="15371" max="15371" width="15.5703125" style="8" customWidth="1"/>
    <col min="15372" max="15618" width="9.140625" style="8"/>
    <col min="15619" max="15619" width="6.7109375" style="8" customWidth="1"/>
    <col min="15620" max="15625" width="30.140625" style="8" customWidth="1"/>
    <col min="15626" max="15626" width="18.85546875" style="8" customWidth="1"/>
    <col min="15627" max="15627" width="15.5703125" style="8" customWidth="1"/>
    <col min="15628" max="15874" width="9.140625" style="8"/>
    <col min="15875" max="15875" width="6.7109375" style="8" customWidth="1"/>
    <col min="15876" max="15881" width="30.140625" style="8" customWidth="1"/>
    <col min="15882" max="15882" width="18.85546875" style="8" customWidth="1"/>
    <col min="15883" max="15883" width="15.5703125" style="8" customWidth="1"/>
    <col min="15884" max="16130" width="9.140625" style="8"/>
    <col min="16131" max="16131" width="6.7109375" style="8" customWidth="1"/>
    <col min="16132" max="16137" width="30.140625" style="8" customWidth="1"/>
    <col min="16138" max="16138" width="18.85546875" style="8" customWidth="1"/>
    <col min="16139" max="16139" width="15.5703125" style="8" customWidth="1"/>
    <col min="16140" max="16384" width="9.140625" style="8"/>
  </cols>
  <sheetData>
    <row r="1" spans="2:12" x14ac:dyDescent="0.25">
      <c r="B1" s="5"/>
      <c r="C1" s="5"/>
      <c r="D1" s="5"/>
      <c r="E1" s="5"/>
      <c r="F1" s="5"/>
      <c r="G1" s="5"/>
      <c r="H1" s="5"/>
      <c r="I1" s="6" t="s">
        <v>207</v>
      </c>
    </row>
    <row r="2" spans="2:12" x14ac:dyDescent="0.25">
      <c r="B2" s="5"/>
      <c r="C2" s="5"/>
      <c r="D2" s="5"/>
      <c r="E2" s="5"/>
      <c r="F2" s="5"/>
      <c r="G2" s="5"/>
      <c r="H2" s="5"/>
      <c r="I2" s="6"/>
    </row>
    <row r="3" spans="2:12" ht="20.25" customHeight="1" x14ac:dyDescent="0.3">
      <c r="B3" s="681" t="s">
        <v>682</v>
      </c>
      <c r="C3" s="681"/>
      <c r="D3" s="681"/>
      <c r="E3" s="681"/>
      <c r="F3" s="681"/>
      <c r="G3" s="681"/>
      <c r="H3" s="681"/>
      <c r="I3" s="681"/>
      <c r="J3" s="317"/>
      <c r="K3" s="5"/>
    </row>
    <row r="4" spans="2:12" ht="16.5" thickBot="1" x14ac:dyDescent="0.3">
      <c r="B4" s="94"/>
      <c r="C4" s="94"/>
      <c r="D4" s="94"/>
      <c r="E4" s="94"/>
      <c r="F4" s="94"/>
      <c r="G4" s="94"/>
      <c r="I4" s="95" t="s">
        <v>3</v>
      </c>
    </row>
    <row r="5" spans="2:12" s="32" customFormat="1" ht="44.25" customHeight="1" thickBot="1" x14ac:dyDescent="0.35">
      <c r="B5" s="685" t="s">
        <v>797</v>
      </c>
      <c r="C5" s="686"/>
      <c r="D5" s="686"/>
      <c r="E5" s="686"/>
      <c r="F5" s="686"/>
      <c r="G5" s="686"/>
      <c r="H5" s="687"/>
      <c r="I5" s="683" t="s">
        <v>228</v>
      </c>
    </row>
    <row r="6" spans="2:12" s="32" customFormat="1" ht="47.25" customHeight="1" thickBot="1" x14ac:dyDescent="0.35">
      <c r="B6" s="158" t="s">
        <v>681</v>
      </c>
      <c r="C6" s="221" t="s">
        <v>225</v>
      </c>
      <c r="D6" s="221" t="s">
        <v>261</v>
      </c>
      <c r="E6" s="221" t="s">
        <v>215</v>
      </c>
      <c r="F6" s="222" t="s">
        <v>216</v>
      </c>
      <c r="G6" s="221" t="s">
        <v>217</v>
      </c>
      <c r="H6" s="221" t="s">
        <v>218</v>
      </c>
      <c r="I6" s="684"/>
    </row>
    <row r="7" spans="2:12" s="32" customFormat="1" ht="20.100000000000001" customHeight="1" x14ac:dyDescent="0.3">
      <c r="B7" s="421" t="s">
        <v>736</v>
      </c>
      <c r="C7" s="428">
        <v>421</v>
      </c>
      <c r="D7" s="424">
        <v>57272727</v>
      </c>
      <c r="E7" s="424">
        <v>14500000</v>
      </c>
      <c r="F7" s="424">
        <v>29000000</v>
      </c>
      <c r="G7" s="424">
        <v>43500000</v>
      </c>
      <c r="H7" s="424">
        <v>57272727</v>
      </c>
      <c r="I7" s="425"/>
    </row>
    <row r="8" spans="2:12" s="32" customFormat="1" ht="20.100000000000001" customHeight="1" x14ac:dyDescent="0.3">
      <c r="B8" s="421" t="s">
        <v>737</v>
      </c>
      <c r="C8" s="428">
        <v>421</v>
      </c>
      <c r="D8" s="424">
        <v>18181818</v>
      </c>
      <c r="E8" s="424">
        <v>4600000</v>
      </c>
      <c r="F8" s="424">
        <v>9200000</v>
      </c>
      <c r="G8" s="424">
        <v>13800000</v>
      </c>
      <c r="H8" s="424">
        <v>18181818</v>
      </c>
      <c r="I8" s="425"/>
    </row>
    <row r="9" spans="2:12" s="32" customFormat="1" ht="20.100000000000001" customHeight="1" x14ac:dyDescent="0.3">
      <c r="B9" s="421" t="s">
        <v>738</v>
      </c>
      <c r="C9" s="428">
        <v>424</v>
      </c>
      <c r="D9" s="424">
        <v>2727272</v>
      </c>
      <c r="E9" s="424">
        <v>700000</v>
      </c>
      <c r="F9" s="424">
        <v>1400000</v>
      </c>
      <c r="G9" s="424">
        <v>2100000</v>
      </c>
      <c r="H9" s="424">
        <v>2727272</v>
      </c>
      <c r="I9" s="425"/>
    </row>
    <row r="10" spans="2:12" s="32" customFormat="1" ht="20.100000000000001" customHeight="1" x14ac:dyDescent="0.3">
      <c r="B10" s="421" t="s">
        <v>739</v>
      </c>
      <c r="C10" s="428">
        <v>424</v>
      </c>
      <c r="D10" s="424">
        <v>18181818</v>
      </c>
      <c r="E10" s="424">
        <v>4600000</v>
      </c>
      <c r="F10" s="424">
        <v>9200000</v>
      </c>
      <c r="G10" s="424">
        <v>13800000</v>
      </c>
      <c r="H10" s="424">
        <v>18181818</v>
      </c>
      <c r="I10" s="425"/>
    </row>
    <row r="11" spans="2:12" s="32" customFormat="1" ht="31.5" x14ac:dyDescent="0.3">
      <c r="B11" s="422" t="s">
        <v>740</v>
      </c>
      <c r="C11" s="428">
        <v>424</v>
      </c>
      <c r="D11" s="424">
        <v>2272727</v>
      </c>
      <c r="E11" s="424">
        <v>600000</v>
      </c>
      <c r="F11" s="424">
        <v>120000</v>
      </c>
      <c r="G11" s="424">
        <v>1800000</v>
      </c>
      <c r="H11" s="424">
        <v>2272727</v>
      </c>
      <c r="I11" s="425"/>
      <c r="L11" s="32" t="s">
        <v>778</v>
      </c>
    </row>
    <row r="12" spans="2:12" s="32" customFormat="1" ht="20.100000000000001" customHeight="1" x14ac:dyDescent="0.3">
      <c r="B12" s="422" t="s">
        <v>741</v>
      </c>
      <c r="C12" s="428">
        <v>424</v>
      </c>
      <c r="D12" s="424">
        <v>1818182</v>
      </c>
      <c r="E12" s="424">
        <v>500000</v>
      </c>
      <c r="F12" s="424">
        <v>1000000</v>
      </c>
      <c r="G12" s="424">
        <v>1500000</v>
      </c>
      <c r="H12" s="424">
        <v>1818182</v>
      </c>
      <c r="I12" s="425"/>
    </row>
    <row r="13" spans="2:12" s="32" customFormat="1" ht="20.100000000000001" customHeight="1" x14ac:dyDescent="0.3">
      <c r="B13" s="422" t="s">
        <v>742</v>
      </c>
      <c r="C13" s="428">
        <v>424</v>
      </c>
      <c r="D13" s="424">
        <v>2727272</v>
      </c>
      <c r="E13" s="424">
        <v>700000</v>
      </c>
      <c r="F13" s="424">
        <v>1400000</v>
      </c>
      <c r="G13" s="424">
        <v>2100000</v>
      </c>
      <c r="H13" s="424">
        <v>2727272</v>
      </c>
      <c r="I13" s="425"/>
    </row>
    <row r="14" spans="2:12" s="32" customFormat="1" ht="47.25" x14ac:dyDescent="0.3">
      <c r="B14" s="422" t="s">
        <v>743</v>
      </c>
      <c r="C14" s="428">
        <v>424</v>
      </c>
      <c r="D14" s="424">
        <v>909091</v>
      </c>
      <c r="E14" s="424">
        <v>150000</v>
      </c>
      <c r="F14" s="424">
        <v>450000</v>
      </c>
      <c r="G14" s="424">
        <v>750000</v>
      </c>
      <c r="H14" s="424">
        <v>909091</v>
      </c>
      <c r="I14" s="425"/>
    </row>
    <row r="15" spans="2:12" s="32" customFormat="1" ht="20.100000000000001" customHeight="1" x14ac:dyDescent="0.3">
      <c r="B15" s="422" t="s">
        <v>745</v>
      </c>
      <c r="C15" s="428">
        <v>424</v>
      </c>
      <c r="D15" s="424">
        <v>10416666</v>
      </c>
      <c r="E15" s="424">
        <v>2600000</v>
      </c>
      <c r="F15" s="424">
        <v>5200000</v>
      </c>
      <c r="G15" s="424">
        <v>7800000</v>
      </c>
      <c r="H15" s="424">
        <v>10416666</v>
      </c>
      <c r="I15" s="425"/>
    </row>
    <row r="16" spans="2:12" s="32" customFormat="1" ht="20.100000000000001" customHeight="1" thickBot="1" x14ac:dyDescent="0.35">
      <c r="B16" s="423" t="s">
        <v>744</v>
      </c>
      <c r="C16" s="428">
        <v>424</v>
      </c>
      <c r="D16" s="426">
        <v>500000</v>
      </c>
      <c r="E16" s="426">
        <v>130000</v>
      </c>
      <c r="F16" s="426">
        <v>260000</v>
      </c>
      <c r="G16" s="426">
        <v>390000</v>
      </c>
      <c r="H16" s="426">
        <v>500000</v>
      </c>
      <c r="I16" s="427"/>
    </row>
    <row r="17" spans="2:12" s="32" customFormat="1" ht="30" customHeight="1" thickBot="1" x14ac:dyDescent="0.35">
      <c r="B17" s="694" t="s">
        <v>260</v>
      </c>
      <c r="C17" s="695"/>
      <c r="D17" s="696"/>
      <c r="E17" s="223">
        <f>+E7+E8+E9+E10+E11+E12+E13+E14+E15+E16</f>
        <v>29080000</v>
      </c>
      <c r="F17" s="223">
        <f t="shared" ref="F17:I17" si="0">+F7+F8+F9+F10+F11+F12+F13+F14+F15+F16</f>
        <v>57230000</v>
      </c>
      <c r="G17" s="223">
        <f t="shared" si="0"/>
        <v>87540000</v>
      </c>
      <c r="H17" s="223">
        <f t="shared" si="0"/>
        <v>115007573</v>
      </c>
      <c r="I17" s="223">
        <f t="shared" si="0"/>
        <v>0</v>
      </c>
    </row>
    <row r="18" spans="2:12" x14ac:dyDescent="0.25">
      <c r="I18" s="51"/>
    </row>
    <row r="19" spans="2:12" x14ac:dyDescent="0.25">
      <c r="B19" s="688" t="s">
        <v>683</v>
      </c>
      <c r="C19" s="688"/>
      <c r="D19" s="688"/>
      <c r="E19" s="688"/>
      <c r="F19" s="688"/>
      <c r="G19" s="688"/>
      <c r="H19" s="688"/>
      <c r="I19" s="87"/>
    </row>
    <row r="21" spans="2:12" ht="0.75" customHeight="1" x14ac:dyDescent="0.25"/>
    <row r="22" spans="2:12" hidden="1" x14ac:dyDescent="0.25"/>
    <row r="23" spans="2:12" hidden="1" x14ac:dyDescent="0.25">
      <c r="I23" s="86"/>
      <c r="J23" s="86"/>
      <c r="K23" s="86"/>
    </row>
    <row r="24" spans="2:12" ht="16.5" thickBot="1" x14ac:dyDescent="0.3">
      <c r="B24" s="96"/>
      <c r="C24" s="96"/>
      <c r="D24" s="96"/>
      <c r="E24" s="96"/>
      <c r="F24" s="96"/>
      <c r="G24" s="96"/>
      <c r="H24" s="96"/>
      <c r="I24" s="95" t="s">
        <v>3</v>
      </c>
    </row>
    <row r="25" spans="2:12" s="32" customFormat="1" ht="36" customHeight="1" thickBot="1" x14ac:dyDescent="0.35">
      <c r="B25" s="689" t="s">
        <v>820</v>
      </c>
      <c r="C25" s="690"/>
      <c r="D25" s="690"/>
      <c r="E25" s="690"/>
      <c r="F25" s="690"/>
      <c r="G25" s="690"/>
      <c r="H25" s="690"/>
      <c r="I25" s="691"/>
      <c r="L25" s="33"/>
    </row>
    <row r="26" spans="2:12" s="32" customFormat="1" ht="49.5" customHeight="1" x14ac:dyDescent="0.3">
      <c r="B26" s="692" t="s">
        <v>224</v>
      </c>
      <c r="C26" s="683" t="s">
        <v>225</v>
      </c>
      <c r="D26" s="683" t="s">
        <v>259</v>
      </c>
      <c r="E26" s="224" t="s">
        <v>45</v>
      </c>
      <c r="F26" s="224" t="s">
        <v>198</v>
      </c>
      <c r="G26" s="224" t="s">
        <v>226</v>
      </c>
      <c r="H26" s="224" t="s">
        <v>199</v>
      </c>
      <c r="I26" s="225" t="s">
        <v>228</v>
      </c>
    </row>
    <row r="27" spans="2:12" s="32" customFormat="1" ht="19.5" thickBot="1" x14ac:dyDescent="0.35">
      <c r="B27" s="693"/>
      <c r="C27" s="684"/>
      <c r="D27" s="684"/>
      <c r="E27" s="226">
        <v>1</v>
      </c>
      <c r="F27" s="226">
        <v>2</v>
      </c>
      <c r="G27" s="226">
        <v>3</v>
      </c>
      <c r="H27" s="226" t="s">
        <v>200</v>
      </c>
      <c r="I27" s="227">
        <v>5</v>
      </c>
    </row>
    <row r="28" spans="2:12" s="32" customFormat="1" ht="20.100000000000001" customHeight="1" x14ac:dyDescent="0.3">
      <c r="B28" s="421" t="s">
        <v>736</v>
      </c>
      <c r="C28" s="428">
        <v>421</v>
      </c>
      <c r="D28" s="424">
        <v>57272727</v>
      </c>
      <c r="E28" s="424">
        <v>14500000</v>
      </c>
      <c r="F28" s="457">
        <v>5796467</v>
      </c>
      <c r="G28" s="457">
        <v>9183284</v>
      </c>
      <c r="H28" s="457">
        <f>+F28-G28</f>
        <v>-3386817</v>
      </c>
      <c r="I28" s="97"/>
    </row>
    <row r="29" spans="2:12" s="32" customFormat="1" ht="20.100000000000001" customHeight="1" x14ac:dyDescent="0.3">
      <c r="B29" s="421" t="s">
        <v>737</v>
      </c>
      <c r="C29" s="428">
        <v>421</v>
      </c>
      <c r="D29" s="424">
        <v>18181818</v>
      </c>
      <c r="E29" s="424">
        <v>4600000</v>
      </c>
      <c r="F29" s="457">
        <v>6018641</v>
      </c>
      <c r="G29" s="457">
        <v>9024238</v>
      </c>
      <c r="H29" s="457">
        <f>+F29-G29</f>
        <v>-3005597</v>
      </c>
      <c r="I29" s="97"/>
    </row>
    <row r="30" spans="2:12" s="32" customFormat="1" ht="20.100000000000001" customHeight="1" x14ac:dyDescent="0.3">
      <c r="B30" s="421" t="s">
        <v>738</v>
      </c>
      <c r="C30" s="428">
        <v>424</v>
      </c>
      <c r="D30" s="424">
        <v>2727272</v>
      </c>
      <c r="E30" s="424">
        <v>700000</v>
      </c>
      <c r="F30" s="457"/>
      <c r="G30" s="457">
        <v>99320</v>
      </c>
      <c r="H30" s="457">
        <f t="shared" ref="H30:H36" si="1">+F30-G30</f>
        <v>-99320</v>
      </c>
      <c r="I30" s="97"/>
    </row>
    <row r="31" spans="2:12" s="32" customFormat="1" ht="20.100000000000001" customHeight="1" x14ac:dyDescent="0.3">
      <c r="B31" s="421" t="s">
        <v>739</v>
      </c>
      <c r="C31" s="428">
        <v>424</v>
      </c>
      <c r="D31" s="424">
        <v>18181818</v>
      </c>
      <c r="E31" s="424">
        <v>4600000</v>
      </c>
      <c r="F31" s="457"/>
      <c r="G31" s="457"/>
      <c r="H31" s="457">
        <f t="shared" si="1"/>
        <v>0</v>
      </c>
      <c r="I31" s="97"/>
    </row>
    <row r="32" spans="2:12" s="32" customFormat="1" ht="31.5" x14ac:dyDescent="0.3">
      <c r="B32" s="422" t="s">
        <v>740</v>
      </c>
      <c r="C32" s="428">
        <v>424</v>
      </c>
      <c r="D32" s="424">
        <v>2272727</v>
      </c>
      <c r="E32" s="424">
        <v>600000</v>
      </c>
      <c r="F32" s="457">
        <v>191401</v>
      </c>
      <c r="G32" s="457">
        <v>548292</v>
      </c>
      <c r="H32" s="457">
        <f t="shared" si="1"/>
        <v>-356891</v>
      </c>
      <c r="I32" s="97"/>
    </row>
    <row r="33" spans="2:9" s="32" customFormat="1" ht="18.75" x14ac:dyDescent="0.3">
      <c r="B33" s="422" t="s">
        <v>741</v>
      </c>
      <c r="C33" s="428">
        <v>424</v>
      </c>
      <c r="D33" s="424">
        <v>1818182</v>
      </c>
      <c r="E33" s="424">
        <v>500000</v>
      </c>
      <c r="F33" s="457">
        <v>301608</v>
      </c>
      <c r="G33" s="457">
        <v>902735</v>
      </c>
      <c r="H33" s="457">
        <f t="shared" si="1"/>
        <v>-601127</v>
      </c>
      <c r="I33" s="97"/>
    </row>
    <row r="34" spans="2:9" s="32" customFormat="1" ht="20.100000000000001" customHeight="1" x14ac:dyDescent="0.3">
      <c r="B34" s="422" t="s">
        <v>742</v>
      </c>
      <c r="C34" s="428">
        <v>424</v>
      </c>
      <c r="D34" s="424">
        <v>2727272</v>
      </c>
      <c r="E34" s="424">
        <v>700000</v>
      </c>
      <c r="F34" s="457"/>
      <c r="G34" s="457"/>
      <c r="H34" s="457">
        <f t="shared" si="1"/>
        <v>0</v>
      </c>
      <c r="I34" s="97"/>
    </row>
    <row r="35" spans="2:9" s="32" customFormat="1" ht="47.25" x14ac:dyDescent="0.3">
      <c r="B35" s="422" t="s">
        <v>743</v>
      </c>
      <c r="C35" s="428">
        <v>424</v>
      </c>
      <c r="D35" s="424">
        <v>909091</v>
      </c>
      <c r="E35" s="424">
        <v>150000</v>
      </c>
      <c r="F35" s="457">
        <v>383902</v>
      </c>
      <c r="G35" s="457">
        <v>431100</v>
      </c>
      <c r="H35" s="457">
        <f t="shared" si="1"/>
        <v>-47198</v>
      </c>
      <c r="I35" s="97"/>
    </row>
    <row r="36" spans="2:9" s="32" customFormat="1" ht="20.100000000000001" customHeight="1" x14ac:dyDescent="0.3">
      <c r="B36" s="422" t="s">
        <v>745</v>
      </c>
      <c r="C36" s="428">
        <v>424</v>
      </c>
      <c r="D36" s="424">
        <v>10416666</v>
      </c>
      <c r="E36" s="424">
        <v>2600000</v>
      </c>
      <c r="F36" s="457">
        <v>1981075</v>
      </c>
      <c r="G36" s="457">
        <v>4311698</v>
      </c>
      <c r="H36" s="457">
        <f t="shared" si="1"/>
        <v>-2330623</v>
      </c>
      <c r="I36" s="97"/>
    </row>
    <row r="37" spans="2:9" s="32" customFormat="1" ht="20.100000000000001" customHeight="1" thickBot="1" x14ac:dyDescent="0.35">
      <c r="B37" s="423" t="s">
        <v>744</v>
      </c>
      <c r="C37" s="428">
        <v>424</v>
      </c>
      <c r="D37" s="426">
        <v>500000</v>
      </c>
      <c r="E37" s="426">
        <v>130000</v>
      </c>
      <c r="F37" s="458"/>
      <c r="G37" s="458"/>
      <c r="H37" s="458">
        <f>+F37-G37</f>
        <v>0</v>
      </c>
      <c r="I37" s="98"/>
    </row>
    <row r="38" spans="2:9" s="32" customFormat="1" ht="30" customHeight="1" thickBot="1" x14ac:dyDescent="0.35">
      <c r="B38" s="694" t="s">
        <v>260</v>
      </c>
      <c r="C38" s="695"/>
      <c r="D38" s="696"/>
      <c r="E38" s="223">
        <f>+E28+E29+E30+E31+E32+E33+E34+E35+E36+E37</f>
        <v>29080000</v>
      </c>
      <c r="F38" s="223">
        <f t="shared" ref="F38" si="2">+F28+F29+F30+F31+F32+F33+F34+F35+F36+F37</f>
        <v>14673094</v>
      </c>
      <c r="G38" s="223">
        <f t="shared" ref="G38" si="3">+G28+G29+G30+G31+G32+G33+G34+G35+G36+G37</f>
        <v>24500667</v>
      </c>
      <c r="H38" s="223">
        <f t="shared" ref="H38" si="4">+H28+H29+H30+H31+H32+H33+H34+H35+H36+H37</f>
        <v>-9827573</v>
      </c>
      <c r="I38" s="223">
        <f t="shared" ref="I38" si="5">+I28+I29+I30+I31+I32+I33+I34+I35+I36+I37</f>
        <v>0</v>
      </c>
    </row>
    <row r="39" spans="2:9" s="32" customFormat="1" ht="18.75" x14ac:dyDescent="0.3">
      <c r="B39" s="99"/>
      <c r="C39" s="99"/>
      <c r="D39" s="99"/>
      <c r="E39" s="100"/>
      <c r="F39" s="100"/>
      <c r="G39" s="100"/>
      <c r="H39" s="100"/>
      <c r="I39" s="38"/>
    </row>
    <row r="40" spans="2:9" s="32" customFormat="1" ht="18.75" x14ac:dyDescent="0.3">
      <c r="B40" s="99"/>
      <c r="C40" s="99"/>
      <c r="D40" s="99"/>
      <c r="E40" s="100"/>
      <c r="F40" s="100"/>
      <c r="G40" s="100"/>
      <c r="H40" s="100"/>
      <c r="I40" s="38"/>
    </row>
    <row r="41" spans="2:9" s="32" customFormat="1" ht="18" customHeight="1" x14ac:dyDescent="0.3">
      <c r="B41" s="682" t="s">
        <v>684</v>
      </c>
      <c r="C41" s="682"/>
      <c r="D41" s="682"/>
      <c r="E41" s="682"/>
      <c r="F41" s="682"/>
      <c r="G41" s="682"/>
      <c r="H41" s="682"/>
      <c r="I41" s="38"/>
    </row>
    <row r="42" spans="2:9" s="32" customFormat="1" ht="18.75" x14ac:dyDescent="0.3">
      <c r="B42" s="682" t="s">
        <v>573</v>
      </c>
      <c r="C42" s="682"/>
      <c r="D42" s="682"/>
      <c r="E42" s="682"/>
      <c r="F42" s="682"/>
      <c r="G42" s="682"/>
      <c r="H42" s="682"/>
      <c r="I42" s="38"/>
    </row>
    <row r="43" spans="2:9" s="32" customFormat="1" ht="18.75" x14ac:dyDescent="0.3">
      <c r="B43" s="99"/>
      <c r="C43" s="99"/>
      <c r="D43" s="99"/>
      <c r="E43" s="100"/>
      <c r="F43" s="100"/>
      <c r="G43" s="100"/>
      <c r="H43" s="100"/>
      <c r="I43" s="38"/>
    </row>
    <row r="44" spans="2:9" s="32" customFormat="1" ht="18.75" x14ac:dyDescent="0.3">
      <c r="B44" s="99"/>
      <c r="C44" s="99"/>
      <c r="D44" s="99"/>
      <c r="E44" s="100"/>
      <c r="F44" s="100"/>
      <c r="G44" s="100"/>
      <c r="H44" s="100"/>
      <c r="I44" s="38"/>
    </row>
    <row r="45" spans="2:9" s="32" customFormat="1" ht="18.75" x14ac:dyDescent="0.3">
      <c r="B45" s="39"/>
      <c r="C45" s="39"/>
      <c r="D45" s="39"/>
      <c r="E45" s="40"/>
      <c r="F45" s="41"/>
      <c r="G45" s="42"/>
      <c r="H45" s="51"/>
      <c r="I45" s="51"/>
    </row>
  </sheetData>
  <mergeCells count="12">
    <mergeCell ref="B3:I3"/>
    <mergeCell ref="B42:H42"/>
    <mergeCell ref="B41:H41"/>
    <mergeCell ref="I5:I6"/>
    <mergeCell ref="B5:H5"/>
    <mergeCell ref="B19:H19"/>
    <mergeCell ref="B25:I25"/>
    <mergeCell ref="B26:B27"/>
    <mergeCell ref="C26:C27"/>
    <mergeCell ref="D26:D27"/>
    <mergeCell ref="B38:D38"/>
    <mergeCell ref="B17:D17"/>
  </mergeCells>
  <pageMargins left="0.11811023622047245" right="0.11811023622047245" top="0.74803149606299213" bottom="0.74803149606299213" header="0.31496062992125984" footer="0.31496062992125984"/>
  <pageSetup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B1:P34"/>
  <sheetViews>
    <sheetView showGridLines="0" zoomScaleNormal="100" zoomScaleSheetLayoutView="75" workbookViewId="0">
      <selection activeCell="H13" sqref="H13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6" s="6" customFormat="1" ht="27.75" customHeight="1" x14ac:dyDescent="0.25"/>
    <row r="2" spans="2:16" x14ac:dyDescent="0.25">
      <c r="B2" s="1"/>
      <c r="H2" s="6"/>
      <c r="K2" s="6" t="s">
        <v>206</v>
      </c>
      <c r="N2" s="708"/>
      <c r="O2" s="708"/>
    </row>
    <row r="3" spans="2:16" x14ac:dyDescent="0.25">
      <c r="B3" s="1"/>
      <c r="N3" s="1"/>
      <c r="O3" s="7"/>
    </row>
    <row r="4" spans="2:16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ht="20.25" x14ac:dyDescent="0.3">
      <c r="B5" s="714" t="s">
        <v>48</v>
      </c>
      <c r="C5" s="714"/>
      <c r="D5" s="714"/>
      <c r="E5" s="714"/>
      <c r="F5" s="714"/>
      <c r="G5" s="714"/>
      <c r="H5" s="714"/>
      <c r="I5" s="714"/>
      <c r="J5" s="1"/>
      <c r="K5" s="1"/>
      <c r="L5" s="1"/>
      <c r="M5" s="1"/>
      <c r="N5" s="1"/>
      <c r="O5" s="1"/>
    </row>
    <row r="6" spans="2:16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6" ht="16.5" thickBot="1" x14ac:dyDescent="0.3">
      <c r="C7" s="10"/>
      <c r="D7" s="10"/>
      <c r="E7" s="10"/>
      <c r="G7" s="10"/>
      <c r="H7" s="10"/>
      <c r="I7" s="37" t="s">
        <v>3</v>
      </c>
      <c r="K7" s="10"/>
      <c r="L7" s="10"/>
      <c r="M7" s="10"/>
      <c r="N7" s="10"/>
      <c r="O7" s="10"/>
      <c r="P7" s="10"/>
    </row>
    <row r="8" spans="2:16" s="13" customFormat="1" ht="32.25" customHeight="1" x14ac:dyDescent="0.2">
      <c r="B8" s="709" t="s">
        <v>4</v>
      </c>
      <c r="C8" s="704" t="s">
        <v>5</v>
      </c>
      <c r="D8" s="706" t="s">
        <v>798</v>
      </c>
      <c r="E8" s="706" t="s">
        <v>792</v>
      </c>
      <c r="F8" s="706" t="s">
        <v>793</v>
      </c>
      <c r="G8" s="711" t="s">
        <v>799</v>
      </c>
      <c r="H8" s="712"/>
      <c r="I8" s="575" t="s">
        <v>794</v>
      </c>
      <c r="J8" s="11"/>
      <c r="K8" s="11"/>
      <c r="L8" s="11"/>
      <c r="M8" s="11"/>
      <c r="N8" s="11"/>
      <c r="O8" s="12"/>
    </row>
    <row r="9" spans="2:16" s="13" customFormat="1" ht="28.5" customHeight="1" thickBot="1" x14ac:dyDescent="0.25">
      <c r="B9" s="710"/>
      <c r="C9" s="705"/>
      <c r="D9" s="707"/>
      <c r="E9" s="707"/>
      <c r="F9" s="707"/>
      <c r="G9" s="230" t="s">
        <v>0</v>
      </c>
      <c r="H9" s="231" t="s">
        <v>46</v>
      </c>
      <c r="I9" s="713"/>
    </row>
    <row r="10" spans="2:16" s="3" customFormat="1" ht="24" customHeight="1" x14ac:dyDescent="0.2">
      <c r="B10" s="238" t="s">
        <v>53</v>
      </c>
      <c r="C10" s="232" t="s">
        <v>43</v>
      </c>
      <c r="D10" s="235">
        <v>63000</v>
      </c>
      <c r="E10" s="235"/>
      <c r="F10" s="235"/>
      <c r="G10" s="235"/>
      <c r="H10" s="235"/>
      <c r="I10" s="429" t="e">
        <f>+H10/G10%</f>
        <v>#DIV/0!</v>
      </c>
    </row>
    <row r="11" spans="2:16" s="3" customFormat="1" ht="24" customHeight="1" x14ac:dyDescent="0.2">
      <c r="B11" s="239" t="s">
        <v>54</v>
      </c>
      <c r="C11" s="233" t="s">
        <v>44</v>
      </c>
      <c r="D11" s="236"/>
      <c r="E11" s="236"/>
      <c r="F11" s="236"/>
      <c r="G11" s="236"/>
      <c r="H11" s="236"/>
      <c r="I11" s="430" t="e">
        <f>+H11/G11%</f>
        <v>#DIV/0!</v>
      </c>
    </row>
    <row r="12" spans="2:16" s="3" customFormat="1" ht="24" customHeight="1" x14ac:dyDescent="0.2">
      <c r="B12" s="239" t="s">
        <v>55</v>
      </c>
      <c r="C12" s="233" t="s">
        <v>39</v>
      </c>
      <c r="D12" s="236">
        <v>33000</v>
      </c>
      <c r="E12" s="236"/>
      <c r="F12" s="236"/>
      <c r="G12" s="236"/>
      <c r="H12" s="236"/>
      <c r="I12" s="430" t="e">
        <f t="shared" ref="I12:I16" si="0">+H12/G12%</f>
        <v>#DIV/0!</v>
      </c>
    </row>
    <row r="13" spans="2:16" s="3" customFormat="1" ht="24" customHeight="1" x14ac:dyDescent="0.2">
      <c r="B13" s="239" t="s">
        <v>56</v>
      </c>
      <c r="C13" s="233" t="s">
        <v>40</v>
      </c>
      <c r="D13" s="236">
        <v>40000</v>
      </c>
      <c r="E13" s="236"/>
      <c r="F13" s="236"/>
      <c r="G13" s="236"/>
      <c r="H13" s="236"/>
      <c r="I13" s="430" t="e">
        <f t="shared" si="0"/>
        <v>#DIV/0!</v>
      </c>
    </row>
    <row r="14" spans="2:16" s="3" customFormat="1" ht="24" customHeight="1" x14ac:dyDescent="0.2">
      <c r="B14" s="239" t="s">
        <v>57</v>
      </c>
      <c r="C14" s="233" t="s">
        <v>41</v>
      </c>
      <c r="D14" s="236">
        <v>460000</v>
      </c>
      <c r="E14" s="236">
        <v>437076</v>
      </c>
      <c r="F14" s="236">
        <v>460000</v>
      </c>
      <c r="G14" s="236">
        <v>115000</v>
      </c>
      <c r="H14" s="236">
        <v>8015</v>
      </c>
      <c r="I14" s="430">
        <f>+H14/G14%</f>
        <v>6.9695652173913043</v>
      </c>
    </row>
    <row r="15" spans="2:16" s="3" customFormat="1" ht="24" customHeight="1" x14ac:dyDescent="0.2">
      <c r="B15" s="239" t="s">
        <v>58</v>
      </c>
      <c r="C15" s="233" t="s">
        <v>42</v>
      </c>
      <c r="D15" s="236">
        <v>1000000</v>
      </c>
      <c r="E15" s="236">
        <v>769600</v>
      </c>
      <c r="F15" s="236">
        <v>900000</v>
      </c>
      <c r="G15" s="236">
        <v>225000</v>
      </c>
      <c r="H15" s="236">
        <v>170400</v>
      </c>
      <c r="I15" s="430">
        <f t="shared" si="0"/>
        <v>75.733333333333334</v>
      </c>
    </row>
    <row r="16" spans="2:16" s="3" customFormat="1" ht="24" customHeight="1" thickBot="1" x14ac:dyDescent="0.25">
      <c r="B16" s="240" t="s">
        <v>59</v>
      </c>
      <c r="C16" s="234" t="s">
        <v>49</v>
      </c>
      <c r="D16" s="237"/>
      <c r="E16" s="237"/>
      <c r="F16" s="237"/>
      <c r="G16" s="237"/>
      <c r="H16" s="237"/>
      <c r="I16" s="431" t="e">
        <f t="shared" si="0"/>
        <v>#DIV/0!</v>
      </c>
    </row>
    <row r="17" spans="2:11" ht="16.5" thickBot="1" x14ac:dyDescent="0.3">
      <c r="B17" s="54"/>
      <c r="C17" s="54"/>
      <c r="D17" s="54"/>
      <c r="E17" s="54"/>
      <c r="F17" s="60"/>
    </row>
    <row r="18" spans="2:11" ht="20.25" customHeight="1" x14ac:dyDescent="0.25">
      <c r="B18" s="698" t="s">
        <v>194</v>
      </c>
      <c r="C18" s="701" t="s">
        <v>43</v>
      </c>
      <c r="D18" s="701"/>
      <c r="E18" s="702"/>
      <c r="F18" s="703" t="s">
        <v>44</v>
      </c>
      <c r="G18" s="701"/>
      <c r="H18" s="702"/>
      <c r="I18" s="703" t="s">
        <v>39</v>
      </c>
      <c r="J18" s="701"/>
      <c r="K18" s="702"/>
    </row>
    <row r="19" spans="2:11" x14ac:dyDescent="0.25">
      <c r="B19" s="699"/>
      <c r="C19" s="241">
        <v>1</v>
      </c>
      <c r="D19" s="241">
        <v>2</v>
      </c>
      <c r="E19" s="242">
        <v>3</v>
      </c>
      <c r="F19" s="243">
        <v>4</v>
      </c>
      <c r="G19" s="241">
        <v>5</v>
      </c>
      <c r="H19" s="242">
        <v>6</v>
      </c>
      <c r="I19" s="243">
        <v>7</v>
      </c>
      <c r="J19" s="241">
        <v>8</v>
      </c>
      <c r="K19" s="242">
        <v>9</v>
      </c>
    </row>
    <row r="20" spans="2:11" x14ac:dyDescent="0.25">
      <c r="B20" s="700"/>
      <c r="C20" s="244" t="s">
        <v>195</v>
      </c>
      <c r="D20" s="244" t="s">
        <v>196</v>
      </c>
      <c r="E20" s="245" t="s">
        <v>197</v>
      </c>
      <c r="F20" s="246" t="s">
        <v>195</v>
      </c>
      <c r="G20" s="244" t="s">
        <v>196</v>
      </c>
      <c r="H20" s="245" t="s">
        <v>197</v>
      </c>
      <c r="I20" s="246" t="s">
        <v>195</v>
      </c>
      <c r="J20" s="244" t="s">
        <v>196</v>
      </c>
      <c r="K20" s="245" t="s">
        <v>197</v>
      </c>
    </row>
    <row r="21" spans="2:11" x14ac:dyDescent="0.25">
      <c r="B21" s="55">
        <v>1</v>
      </c>
      <c r="C21" s="34"/>
      <c r="D21" s="34"/>
      <c r="E21" s="56"/>
      <c r="F21" s="61"/>
      <c r="G21" s="34"/>
      <c r="H21" s="56"/>
      <c r="I21" s="61"/>
      <c r="J21" s="34"/>
      <c r="K21" s="56"/>
    </row>
    <row r="22" spans="2:11" x14ac:dyDescent="0.25">
      <c r="B22" s="55">
        <v>2</v>
      </c>
      <c r="C22" s="34"/>
      <c r="D22" s="34"/>
      <c r="E22" s="56"/>
      <c r="F22" s="61"/>
      <c r="G22" s="34"/>
      <c r="H22" s="56"/>
      <c r="I22" s="61"/>
      <c r="J22" s="34"/>
      <c r="K22" s="56"/>
    </row>
    <row r="23" spans="2:11" x14ac:dyDescent="0.25">
      <c r="B23" s="55">
        <v>3</v>
      </c>
      <c r="C23" s="34"/>
      <c r="D23" s="34"/>
      <c r="E23" s="56"/>
      <c r="F23" s="61"/>
      <c r="G23" s="34"/>
      <c r="H23" s="56"/>
      <c r="I23" s="61"/>
      <c r="J23" s="34"/>
      <c r="K23" s="56"/>
    </row>
    <row r="24" spans="2:11" x14ac:dyDescent="0.25">
      <c r="B24" s="55">
        <v>4</v>
      </c>
      <c r="C24" s="34"/>
      <c r="D24" s="34"/>
      <c r="E24" s="56"/>
      <c r="F24" s="61"/>
      <c r="G24" s="34"/>
      <c r="H24" s="56"/>
      <c r="I24" s="61"/>
      <c r="J24" s="34"/>
      <c r="K24" s="56"/>
    </row>
    <row r="25" spans="2:11" x14ac:dyDescent="0.25">
      <c r="B25" s="55">
        <v>5</v>
      </c>
      <c r="C25" s="34"/>
      <c r="D25" s="34"/>
      <c r="E25" s="56"/>
      <c r="F25" s="61"/>
      <c r="G25" s="34"/>
      <c r="H25" s="56"/>
      <c r="I25" s="61"/>
      <c r="J25" s="34"/>
      <c r="K25" s="56"/>
    </row>
    <row r="26" spans="2:11" x14ac:dyDescent="0.25">
      <c r="B26" s="55">
        <v>6</v>
      </c>
      <c r="C26" s="34"/>
      <c r="D26" s="34"/>
      <c r="E26" s="56"/>
      <c r="F26" s="61"/>
      <c r="G26" s="34"/>
      <c r="H26" s="56"/>
      <c r="I26" s="61"/>
      <c r="J26" s="34"/>
      <c r="K26" s="56"/>
    </row>
    <row r="27" spans="2:11" x14ac:dyDescent="0.25">
      <c r="B27" s="55">
        <v>7</v>
      </c>
      <c r="C27" s="34"/>
      <c r="D27" s="34"/>
      <c r="E27" s="56"/>
      <c r="F27" s="61"/>
      <c r="G27" s="34"/>
      <c r="H27" s="56"/>
      <c r="I27" s="61"/>
      <c r="J27" s="34"/>
      <c r="K27" s="56"/>
    </row>
    <row r="28" spans="2:11" x14ac:dyDescent="0.25">
      <c r="B28" s="55">
        <v>8</v>
      </c>
      <c r="C28" s="34"/>
      <c r="D28" s="34"/>
      <c r="E28" s="56"/>
      <c r="F28" s="61"/>
      <c r="G28" s="34"/>
      <c r="H28" s="56"/>
      <c r="I28" s="61"/>
      <c r="J28" s="34"/>
      <c r="K28" s="56"/>
    </row>
    <row r="29" spans="2:11" x14ac:dyDescent="0.25">
      <c r="B29" s="55">
        <v>9</v>
      </c>
      <c r="C29" s="34"/>
      <c r="D29" s="34"/>
      <c r="E29" s="56"/>
      <c r="F29" s="61"/>
      <c r="G29" s="34"/>
      <c r="H29" s="56"/>
      <c r="I29" s="61"/>
      <c r="J29" s="34"/>
      <c r="K29" s="56"/>
    </row>
    <row r="30" spans="2:11" ht="16.5" thickBot="1" x14ac:dyDescent="0.3">
      <c r="B30" s="57">
        <v>10</v>
      </c>
      <c r="C30" s="58"/>
      <c r="D30" s="58"/>
      <c r="E30" s="59"/>
      <c r="F30" s="62"/>
      <c r="G30" s="58"/>
      <c r="H30" s="59"/>
      <c r="I30" s="62"/>
      <c r="J30" s="58"/>
      <c r="K30" s="59"/>
    </row>
    <row r="32" spans="2:11" ht="15.75" customHeight="1" x14ac:dyDescent="0.25">
      <c r="B32" s="697" t="s">
        <v>573</v>
      </c>
      <c r="C32" s="697"/>
      <c r="D32" s="697"/>
      <c r="E32" s="697"/>
      <c r="F32" s="697"/>
      <c r="G32" s="697"/>
      <c r="H32" s="697"/>
      <c r="I32" s="8"/>
    </row>
    <row r="33" spans="2:7" x14ac:dyDescent="0.25">
      <c r="B33" s="8"/>
      <c r="C33" s="8"/>
      <c r="D33" s="8"/>
      <c r="E33" s="8"/>
      <c r="G33" s="8"/>
    </row>
    <row r="34" spans="2:7" x14ac:dyDescent="0.25">
      <c r="B34" s="8"/>
      <c r="C34" s="8"/>
      <c r="E34" s="8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32:H32"/>
    <mergeCell ref="B18:B20"/>
    <mergeCell ref="C18:E18"/>
    <mergeCell ref="F18:H18"/>
    <mergeCell ref="I18:K18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M66"/>
  <sheetViews>
    <sheetView showGridLines="0" workbookViewId="0">
      <selection activeCell="M46" sqref="M46"/>
    </sheetView>
  </sheetViews>
  <sheetFormatPr defaultRowHeight="15.75" x14ac:dyDescent="0.25"/>
  <cols>
    <col min="1" max="1" width="5.42578125" style="8" customWidth="1"/>
    <col min="2" max="2" width="12.7109375" style="8" customWidth="1"/>
    <col min="3" max="7" width="15.7109375" style="8" customWidth="1"/>
    <col min="8" max="8" width="17.140625" style="8" customWidth="1"/>
    <col min="9" max="9" width="8.7109375" style="8" customWidth="1"/>
    <col min="10" max="10" width="17.7109375" style="8" customWidth="1"/>
    <col min="11" max="11" width="8.7109375" style="8" customWidth="1"/>
    <col min="12" max="12" width="17.7109375" style="8" customWidth="1"/>
    <col min="13" max="13" width="43" style="8" customWidth="1"/>
    <col min="14" max="14" width="18.42578125" style="8" customWidth="1"/>
    <col min="15" max="259" width="9.140625" style="8"/>
    <col min="260" max="260" width="5.42578125" style="8" customWidth="1"/>
    <col min="261" max="261" width="18" style="8" bestFit="1" customWidth="1"/>
    <col min="262" max="262" width="18" style="8" customWidth="1"/>
    <col min="263" max="263" width="17.42578125" style="8" customWidth="1"/>
    <col min="264" max="264" width="17.5703125" style="8" bestFit="1" customWidth="1"/>
    <col min="265" max="265" width="19.42578125" style="8" customWidth="1"/>
    <col min="266" max="266" width="15.85546875" style="8" customWidth="1"/>
    <col min="267" max="267" width="17.85546875" style="8" customWidth="1"/>
    <col min="268" max="268" width="22.140625" style="8" customWidth="1"/>
    <col min="269" max="269" width="15.42578125" style="8" bestFit="1" customWidth="1"/>
    <col min="270" max="270" width="18.42578125" style="8" customWidth="1"/>
    <col min="271" max="515" width="9.140625" style="8"/>
    <col min="516" max="516" width="5.42578125" style="8" customWidth="1"/>
    <col min="517" max="517" width="18" style="8" bestFit="1" customWidth="1"/>
    <col min="518" max="518" width="18" style="8" customWidth="1"/>
    <col min="519" max="519" width="17.42578125" style="8" customWidth="1"/>
    <col min="520" max="520" width="17.5703125" style="8" bestFit="1" customWidth="1"/>
    <col min="521" max="521" width="19.42578125" style="8" customWidth="1"/>
    <col min="522" max="522" width="15.85546875" style="8" customWidth="1"/>
    <col min="523" max="523" width="17.85546875" style="8" customWidth="1"/>
    <col min="524" max="524" width="22.140625" style="8" customWidth="1"/>
    <col min="525" max="525" width="15.42578125" style="8" bestFit="1" customWidth="1"/>
    <col min="526" max="526" width="18.42578125" style="8" customWidth="1"/>
    <col min="527" max="771" width="9.140625" style="8"/>
    <col min="772" max="772" width="5.42578125" style="8" customWidth="1"/>
    <col min="773" max="773" width="18" style="8" bestFit="1" customWidth="1"/>
    <col min="774" max="774" width="18" style="8" customWidth="1"/>
    <col min="775" max="775" width="17.42578125" style="8" customWidth="1"/>
    <col min="776" max="776" width="17.5703125" style="8" bestFit="1" customWidth="1"/>
    <col min="777" max="777" width="19.42578125" style="8" customWidth="1"/>
    <col min="778" max="778" width="15.85546875" style="8" customWidth="1"/>
    <col min="779" max="779" width="17.85546875" style="8" customWidth="1"/>
    <col min="780" max="780" width="22.140625" style="8" customWidth="1"/>
    <col min="781" max="781" width="15.42578125" style="8" bestFit="1" customWidth="1"/>
    <col min="782" max="782" width="18.42578125" style="8" customWidth="1"/>
    <col min="783" max="1027" width="9.140625" style="8"/>
    <col min="1028" max="1028" width="5.42578125" style="8" customWidth="1"/>
    <col min="1029" max="1029" width="18" style="8" bestFit="1" customWidth="1"/>
    <col min="1030" max="1030" width="18" style="8" customWidth="1"/>
    <col min="1031" max="1031" width="17.42578125" style="8" customWidth="1"/>
    <col min="1032" max="1032" width="17.5703125" style="8" bestFit="1" customWidth="1"/>
    <col min="1033" max="1033" width="19.42578125" style="8" customWidth="1"/>
    <col min="1034" max="1034" width="15.85546875" style="8" customWidth="1"/>
    <col min="1035" max="1035" width="17.85546875" style="8" customWidth="1"/>
    <col min="1036" max="1036" width="22.140625" style="8" customWidth="1"/>
    <col min="1037" max="1037" width="15.42578125" style="8" bestFit="1" customWidth="1"/>
    <col min="1038" max="1038" width="18.42578125" style="8" customWidth="1"/>
    <col min="1039" max="1283" width="9.140625" style="8"/>
    <col min="1284" max="1284" width="5.42578125" style="8" customWidth="1"/>
    <col min="1285" max="1285" width="18" style="8" bestFit="1" customWidth="1"/>
    <col min="1286" max="1286" width="18" style="8" customWidth="1"/>
    <col min="1287" max="1287" width="17.42578125" style="8" customWidth="1"/>
    <col min="1288" max="1288" width="17.5703125" style="8" bestFit="1" customWidth="1"/>
    <col min="1289" max="1289" width="19.42578125" style="8" customWidth="1"/>
    <col min="1290" max="1290" width="15.85546875" style="8" customWidth="1"/>
    <col min="1291" max="1291" width="17.85546875" style="8" customWidth="1"/>
    <col min="1292" max="1292" width="22.140625" style="8" customWidth="1"/>
    <col min="1293" max="1293" width="15.42578125" style="8" bestFit="1" customWidth="1"/>
    <col min="1294" max="1294" width="18.42578125" style="8" customWidth="1"/>
    <col min="1295" max="1539" width="9.140625" style="8"/>
    <col min="1540" max="1540" width="5.42578125" style="8" customWidth="1"/>
    <col min="1541" max="1541" width="18" style="8" bestFit="1" customWidth="1"/>
    <col min="1542" max="1542" width="18" style="8" customWidth="1"/>
    <col min="1543" max="1543" width="17.42578125" style="8" customWidth="1"/>
    <col min="1544" max="1544" width="17.5703125" style="8" bestFit="1" customWidth="1"/>
    <col min="1545" max="1545" width="19.42578125" style="8" customWidth="1"/>
    <col min="1546" max="1546" width="15.85546875" style="8" customWidth="1"/>
    <col min="1547" max="1547" width="17.85546875" style="8" customWidth="1"/>
    <col min="1548" max="1548" width="22.140625" style="8" customWidth="1"/>
    <col min="1549" max="1549" width="15.42578125" style="8" bestFit="1" customWidth="1"/>
    <col min="1550" max="1550" width="18.42578125" style="8" customWidth="1"/>
    <col min="1551" max="1795" width="9.140625" style="8"/>
    <col min="1796" max="1796" width="5.42578125" style="8" customWidth="1"/>
    <col min="1797" max="1797" width="18" style="8" bestFit="1" customWidth="1"/>
    <col min="1798" max="1798" width="18" style="8" customWidth="1"/>
    <col min="1799" max="1799" width="17.42578125" style="8" customWidth="1"/>
    <col min="1800" max="1800" width="17.5703125" style="8" bestFit="1" customWidth="1"/>
    <col min="1801" max="1801" width="19.42578125" style="8" customWidth="1"/>
    <col min="1802" max="1802" width="15.85546875" style="8" customWidth="1"/>
    <col min="1803" max="1803" width="17.85546875" style="8" customWidth="1"/>
    <col min="1804" max="1804" width="22.140625" style="8" customWidth="1"/>
    <col min="1805" max="1805" width="15.42578125" style="8" bestFit="1" customWidth="1"/>
    <col min="1806" max="1806" width="18.42578125" style="8" customWidth="1"/>
    <col min="1807" max="2051" width="9.140625" style="8"/>
    <col min="2052" max="2052" width="5.42578125" style="8" customWidth="1"/>
    <col min="2053" max="2053" width="18" style="8" bestFit="1" customWidth="1"/>
    <col min="2054" max="2054" width="18" style="8" customWidth="1"/>
    <col min="2055" max="2055" width="17.42578125" style="8" customWidth="1"/>
    <col min="2056" max="2056" width="17.5703125" style="8" bestFit="1" customWidth="1"/>
    <col min="2057" max="2057" width="19.42578125" style="8" customWidth="1"/>
    <col min="2058" max="2058" width="15.85546875" style="8" customWidth="1"/>
    <col min="2059" max="2059" width="17.85546875" style="8" customWidth="1"/>
    <col min="2060" max="2060" width="22.140625" style="8" customWidth="1"/>
    <col min="2061" max="2061" width="15.42578125" style="8" bestFit="1" customWidth="1"/>
    <col min="2062" max="2062" width="18.42578125" style="8" customWidth="1"/>
    <col min="2063" max="2307" width="9.140625" style="8"/>
    <col min="2308" max="2308" width="5.42578125" style="8" customWidth="1"/>
    <col min="2309" max="2309" width="18" style="8" bestFit="1" customWidth="1"/>
    <col min="2310" max="2310" width="18" style="8" customWidth="1"/>
    <col min="2311" max="2311" width="17.42578125" style="8" customWidth="1"/>
    <col min="2312" max="2312" width="17.5703125" style="8" bestFit="1" customWidth="1"/>
    <col min="2313" max="2313" width="19.42578125" style="8" customWidth="1"/>
    <col min="2314" max="2314" width="15.85546875" style="8" customWidth="1"/>
    <col min="2315" max="2315" width="17.85546875" style="8" customWidth="1"/>
    <col min="2316" max="2316" width="22.140625" style="8" customWidth="1"/>
    <col min="2317" max="2317" width="15.42578125" style="8" bestFit="1" customWidth="1"/>
    <col min="2318" max="2318" width="18.42578125" style="8" customWidth="1"/>
    <col min="2319" max="2563" width="9.140625" style="8"/>
    <col min="2564" max="2564" width="5.42578125" style="8" customWidth="1"/>
    <col min="2565" max="2565" width="18" style="8" bestFit="1" customWidth="1"/>
    <col min="2566" max="2566" width="18" style="8" customWidth="1"/>
    <col min="2567" max="2567" width="17.42578125" style="8" customWidth="1"/>
    <col min="2568" max="2568" width="17.5703125" style="8" bestFit="1" customWidth="1"/>
    <col min="2569" max="2569" width="19.42578125" style="8" customWidth="1"/>
    <col min="2570" max="2570" width="15.85546875" style="8" customWidth="1"/>
    <col min="2571" max="2571" width="17.85546875" style="8" customWidth="1"/>
    <col min="2572" max="2572" width="22.140625" style="8" customWidth="1"/>
    <col min="2573" max="2573" width="15.42578125" style="8" bestFit="1" customWidth="1"/>
    <col min="2574" max="2574" width="18.42578125" style="8" customWidth="1"/>
    <col min="2575" max="2819" width="9.140625" style="8"/>
    <col min="2820" max="2820" width="5.42578125" style="8" customWidth="1"/>
    <col min="2821" max="2821" width="18" style="8" bestFit="1" customWidth="1"/>
    <col min="2822" max="2822" width="18" style="8" customWidth="1"/>
    <col min="2823" max="2823" width="17.42578125" style="8" customWidth="1"/>
    <col min="2824" max="2824" width="17.5703125" style="8" bestFit="1" customWidth="1"/>
    <col min="2825" max="2825" width="19.42578125" style="8" customWidth="1"/>
    <col min="2826" max="2826" width="15.85546875" style="8" customWidth="1"/>
    <col min="2827" max="2827" width="17.85546875" style="8" customWidth="1"/>
    <col min="2828" max="2828" width="22.140625" style="8" customWidth="1"/>
    <col min="2829" max="2829" width="15.42578125" style="8" bestFit="1" customWidth="1"/>
    <col min="2830" max="2830" width="18.42578125" style="8" customWidth="1"/>
    <col min="2831" max="3075" width="9.140625" style="8"/>
    <col min="3076" max="3076" width="5.42578125" style="8" customWidth="1"/>
    <col min="3077" max="3077" width="18" style="8" bestFit="1" customWidth="1"/>
    <col min="3078" max="3078" width="18" style="8" customWidth="1"/>
    <col min="3079" max="3079" width="17.42578125" style="8" customWidth="1"/>
    <col min="3080" max="3080" width="17.5703125" style="8" bestFit="1" customWidth="1"/>
    <col min="3081" max="3081" width="19.42578125" style="8" customWidth="1"/>
    <col min="3082" max="3082" width="15.85546875" style="8" customWidth="1"/>
    <col min="3083" max="3083" width="17.85546875" style="8" customWidth="1"/>
    <col min="3084" max="3084" width="22.140625" style="8" customWidth="1"/>
    <col min="3085" max="3085" width="15.42578125" style="8" bestFit="1" customWidth="1"/>
    <col min="3086" max="3086" width="18.42578125" style="8" customWidth="1"/>
    <col min="3087" max="3331" width="9.140625" style="8"/>
    <col min="3332" max="3332" width="5.42578125" style="8" customWidth="1"/>
    <col min="3333" max="3333" width="18" style="8" bestFit="1" customWidth="1"/>
    <col min="3334" max="3334" width="18" style="8" customWidth="1"/>
    <col min="3335" max="3335" width="17.42578125" style="8" customWidth="1"/>
    <col min="3336" max="3336" width="17.5703125" style="8" bestFit="1" customWidth="1"/>
    <col min="3337" max="3337" width="19.42578125" style="8" customWidth="1"/>
    <col min="3338" max="3338" width="15.85546875" style="8" customWidth="1"/>
    <col min="3339" max="3339" width="17.85546875" style="8" customWidth="1"/>
    <col min="3340" max="3340" width="22.140625" style="8" customWidth="1"/>
    <col min="3341" max="3341" width="15.42578125" style="8" bestFit="1" customWidth="1"/>
    <col min="3342" max="3342" width="18.42578125" style="8" customWidth="1"/>
    <col min="3343" max="3587" width="9.140625" style="8"/>
    <col min="3588" max="3588" width="5.42578125" style="8" customWidth="1"/>
    <col min="3589" max="3589" width="18" style="8" bestFit="1" customWidth="1"/>
    <col min="3590" max="3590" width="18" style="8" customWidth="1"/>
    <col min="3591" max="3591" width="17.42578125" style="8" customWidth="1"/>
    <col min="3592" max="3592" width="17.5703125" style="8" bestFit="1" customWidth="1"/>
    <col min="3593" max="3593" width="19.42578125" style="8" customWidth="1"/>
    <col min="3594" max="3594" width="15.85546875" style="8" customWidth="1"/>
    <col min="3595" max="3595" width="17.85546875" style="8" customWidth="1"/>
    <col min="3596" max="3596" width="22.140625" style="8" customWidth="1"/>
    <col min="3597" max="3597" width="15.42578125" style="8" bestFit="1" customWidth="1"/>
    <col min="3598" max="3598" width="18.42578125" style="8" customWidth="1"/>
    <col min="3599" max="3843" width="9.140625" style="8"/>
    <col min="3844" max="3844" width="5.42578125" style="8" customWidth="1"/>
    <col min="3845" max="3845" width="18" style="8" bestFit="1" customWidth="1"/>
    <col min="3846" max="3846" width="18" style="8" customWidth="1"/>
    <col min="3847" max="3847" width="17.42578125" style="8" customWidth="1"/>
    <col min="3848" max="3848" width="17.5703125" style="8" bestFit="1" customWidth="1"/>
    <col min="3849" max="3849" width="19.42578125" style="8" customWidth="1"/>
    <col min="3850" max="3850" width="15.85546875" style="8" customWidth="1"/>
    <col min="3851" max="3851" width="17.85546875" style="8" customWidth="1"/>
    <col min="3852" max="3852" width="22.140625" style="8" customWidth="1"/>
    <col min="3853" max="3853" width="15.42578125" style="8" bestFit="1" customWidth="1"/>
    <col min="3854" max="3854" width="18.42578125" style="8" customWidth="1"/>
    <col min="3855" max="4099" width="9.140625" style="8"/>
    <col min="4100" max="4100" width="5.42578125" style="8" customWidth="1"/>
    <col min="4101" max="4101" width="18" style="8" bestFit="1" customWidth="1"/>
    <col min="4102" max="4102" width="18" style="8" customWidth="1"/>
    <col min="4103" max="4103" width="17.42578125" style="8" customWidth="1"/>
    <col min="4104" max="4104" width="17.5703125" style="8" bestFit="1" customWidth="1"/>
    <col min="4105" max="4105" width="19.42578125" style="8" customWidth="1"/>
    <col min="4106" max="4106" width="15.85546875" style="8" customWidth="1"/>
    <col min="4107" max="4107" width="17.85546875" style="8" customWidth="1"/>
    <col min="4108" max="4108" width="22.140625" style="8" customWidth="1"/>
    <col min="4109" max="4109" width="15.42578125" style="8" bestFit="1" customWidth="1"/>
    <col min="4110" max="4110" width="18.42578125" style="8" customWidth="1"/>
    <col min="4111" max="4355" width="9.140625" style="8"/>
    <col min="4356" max="4356" width="5.42578125" style="8" customWidth="1"/>
    <col min="4357" max="4357" width="18" style="8" bestFit="1" customWidth="1"/>
    <col min="4358" max="4358" width="18" style="8" customWidth="1"/>
    <col min="4359" max="4359" width="17.42578125" style="8" customWidth="1"/>
    <col min="4360" max="4360" width="17.5703125" style="8" bestFit="1" customWidth="1"/>
    <col min="4361" max="4361" width="19.42578125" style="8" customWidth="1"/>
    <col min="4362" max="4362" width="15.85546875" style="8" customWidth="1"/>
    <col min="4363" max="4363" width="17.85546875" style="8" customWidth="1"/>
    <col min="4364" max="4364" width="22.140625" style="8" customWidth="1"/>
    <col min="4365" max="4365" width="15.42578125" style="8" bestFit="1" customWidth="1"/>
    <col min="4366" max="4366" width="18.42578125" style="8" customWidth="1"/>
    <col min="4367" max="4611" width="9.140625" style="8"/>
    <col min="4612" max="4612" width="5.42578125" style="8" customWidth="1"/>
    <col min="4613" max="4613" width="18" style="8" bestFit="1" customWidth="1"/>
    <col min="4614" max="4614" width="18" style="8" customWidth="1"/>
    <col min="4615" max="4615" width="17.42578125" style="8" customWidth="1"/>
    <col min="4616" max="4616" width="17.5703125" style="8" bestFit="1" customWidth="1"/>
    <col min="4617" max="4617" width="19.42578125" style="8" customWidth="1"/>
    <col min="4618" max="4618" width="15.85546875" style="8" customWidth="1"/>
    <col min="4619" max="4619" width="17.85546875" style="8" customWidth="1"/>
    <col min="4620" max="4620" width="22.140625" style="8" customWidth="1"/>
    <col min="4621" max="4621" width="15.42578125" style="8" bestFit="1" customWidth="1"/>
    <col min="4622" max="4622" width="18.42578125" style="8" customWidth="1"/>
    <col min="4623" max="4867" width="9.140625" style="8"/>
    <col min="4868" max="4868" width="5.42578125" style="8" customWidth="1"/>
    <col min="4869" max="4869" width="18" style="8" bestFit="1" customWidth="1"/>
    <col min="4870" max="4870" width="18" style="8" customWidth="1"/>
    <col min="4871" max="4871" width="17.42578125" style="8" customWidth="1"/>
    <col min="4872" max="4872" width="17.5703125" style="8" bestFit="1" customWidth="1"/>
    <col min="4873" max="4873" width="19.42578125" style="8" customWidth="1"/>
    <col min="4874" max="4874" width="15.85546875" style="8" customWidth="1"/>
    <col min="4875" max="4875" width="17.85546875" style="8" customWidth="1"/>
    <col min="4876" max="4876" width="22.140625" style="8" customWidth="1"/>
    <col min="4877" max="4877" width="15.42578125" style="8" bestFit="1" customWidth="1"/>
    <col min="4878" max="4878" width="18.42578125" style="8" customWidth="1"/>
    <col min="4879" max="5123" width="9.140625" style="8"/>
    <col min="5124" max="5124" width="5.42578125" style="8" customWidth="1"/>
    <col min="5125" max="5125" width="18" style="8" bestFit="1" customWidth="1"/>
    <col min="5126" max="5126" width="18" style="8" customWidth="1"/>
    <col min="5127" max="5127" width="17.42578125" style="8" customWidth="1"/>
    <col min="5128" max="5128" width="17.5703125" style="8" bestFit="1" customWidth="1"/>
    <col min="5129" max="5129" width="19.42578125" style="8" customWidth="1"/>
    <col min="5130" max="5130" width="15.85546875" style="8" customWidth="1"/>
    <col min="5131" max="5131" width="17.85546875" style="8" customWidth="1"/>
    <col min="5132" max="5132" width="22.140625" style="8" customWidth="1"/>
    <col min="5133" max="5133" width="15.42578125" style="8" bestFit="1" customWidth="1"/>
    <col min="5134" max="5134" width="18.42578125" style="8" customWidth="1"/>
    <col min="5135" max="5379" width="9.140625" style="8"/>
    <col min="5380" max="5380" width="5.42578125" style="8" customWidth="1"/>
    <col min="5381" max="5381" width="18" style="8" bestFit="1" customWidth="1"/>
    <col min="5382" max="5382" width="18" style="8" customWidth="1"/>
    <col min="5383" max="5383" width="17.42578125" style="8" customWidth="1"/>
    <col min="5384" max="5384" width="17.5703125" style="8" bestFit="1" customWidth="1"/>
    <col min="5385" max="5385" width="19.42578125" style="8" customWidth="1"/>
    <col min="5386" max="5386" width="15.85546875" style="8" customWidth="1"/>
    <col min="5387" max="5387" width="17.85546875" style="8" customWidth="1"/>
    <col min="5388" max="5388" width="22.140625" style="8" customWidth="1"/>
    <col min="5389" max="5389" width="15.42578125" style="8" bestFit="1" customWidth="1"/>
    <col min="5390" max="5390" width="18.42578125" style="8" customWidth="1"/>
    <col min="5391" max="5635" width="9.140625" style="8"/>
    <col min="5636" max="5636" width="5.42578125" style="8" customWidth="1"/>
    <col min="5637" max="5637" width="18" style="8" bestFit="1" customWidth="1"/>
    <col min="5638" max="5638" width="18" style="8" customWidth="1"/>
    <col min="5639" max="5639" width="17.42578125" style="8" customWidth="1"/>
    <col min="5640" max="5640" width="17.5703125" style="8" bestFit="1" customWidth="1"/>
    <col min="5641" max="5641" width="19.42578125" style="8" customWidth="1"/>
    <col min="5642" max="5642" width="15.85546875" style="8" customWidth="1"/>
    <col min="5643" max="5643" width="17.85546875" style="8" customWidth="1"/>
    <col min="5644" max="5644" width="22.140625" style="8" customWidth="1"/>
    <col min="5645" max="5645" width="15.42578125" style="8" bestFit="1" customWidth="1"/>
    <col min="5646" max="5646" width="18.42578125" style="8" customWidth="1"/>
    <col min="5647" max="5891" width="9.140625" style="8"/>
    <col min="5892" max="5892" width="5.42578125" style="8" customWidth="1"/>
    <col min="5893" max="5893" width="18" style="8" bestFit="1" customWidth="1"/>
    <col min="5894" max="5894" width="18" style="8" customWidth="1"/>
    <col min="5895" max="5895" width="17.42578125" style="8" customWidth="1"/>
    <col min="5896" max="5896" width="17.5703125" style="8" bestFit="1" customWidth="1"/>
    <col min="5897" max="5897" width="19.42578125" style="8" customWidth="1"/>
    <col min="5898" max="5898" width="15.85546875" style="8" customWidth="1"/>
    <col min="5899" max="5899" width="17.85546875" style="8" customWidth="1"/>
    <col min="5900" max="5900" width="22.140625" style="8" customWidth="1"/>
    <col min="5901" max="5901" width="15.42578125" style="8" bestFit="1" customWidth="1"/>
    <col min="5902" max="5902" width="18.42578125" style="8" customWidth="1"/>
    <col min="5903" max="6147" width="9.140625" style="8"/>
    <col min="6148" max="6148" width="5.42578125" style="8" customWidth="1"/>
    <col min="6149" max="6149" width="18" style="8" bestFit="1" customWidth="1"/>
    <col min="6150" max="6150" width="18" style="8" customWidth="1"/>
    <col min="6151" max="6151" width="17.42578125" style="8" customWidth="1"/>
    <col min="6152" max="6152" width="17.5703125" style="8" bestFit="1" customWidth="1"/>
    <col min="6153" max="6153" width="19.42578125" style="8" customWidth="1"/>
    <col min="6154" max="6154" width="15.85546875" style="8" customWidth="1"/>
    <col min="6155" max="6155" width="17.85546875" style="8" customWidth="1"/>
    <col min="6156" max="6156" width="22.140625" style="8" customWidth="1"/>
    <col min="6157" max="6157" width="15.42578125" style="8" bestFit="1" customWidth="1"/>
    <col min="6158" max="6158" width="18.42578125" style="8" customWidth="1"/>
    <col min="6159" max="6403" width="9.140625" style="8"/>
    <col min="6404" max="6404" width="5.42578125" style="8" customWidth="1"/>
    <col min="6405" max="6405" width="18" style="8" bestFit="1" customWidth="1"/>
    <col min="6406" max="6406" width="18" style="8" customWidth="1"/>
    <col min="6407" max="6407" width="17.42578125" style="8" customWidth="1"/>
    <col min="6408" max="6408" width="17.5703125" style="8" bestFit="1" customWidth="1"/>
    <col min="6409" max="6409" width="19.42578125" style="8" customWidth="1"/>
    <col min="6410" max="6410" width="15.85546875" style="8" customWidth="1"/>
    <col min="6411" max="6411" width="17.85546875" style="8" customWidth="1"/>
    <col min="6412" max="6412" width="22.140625" style="8" customWidth="1"/>
    <col min="6413" max="6413" width="15.42578125" style="8" bestFit="1" customWidth="1"/>
    <col min="6414" max="6414" width="18.42578125" style="8" customWidth="1"/>
    <col min="6415" max="6659" width="9.140625" style="8"/>
    <col min="6660" max="6660" width="5.42578125" style="8" customWidth="1"/>
    <col min="6661" max="6661" width="18" style="8" bestFit="1" customWidth="1"/>
    <col min="6662" max="6662" width="18" style="8" customWidth="1"/>
    <col min="6663" max="6663" width="17.42578125" style="8" customWidth="1"/>
    <col min="6664" max="6664" width="17.5703125" style="8" bestFit="1" customWidth="1"/>
    <col min="6665" max="6665" width="19.42578125" style="8" customWidth="1"/>
    <col min="6666" max="6666" width="15.85546875" style="8" customWidth="1"/>
    <col min="6667" max="6667" width="17.85546875" style="8" customWidth="1"/>
    <col min="6668" max="6668" width="22.140625" style="8" customWidth="1"/>
    <col min="6669" max="6669" width="15.42578125" style="8" bestFit="1" customWidth="1"/>
    <col min="6670" max="6670" width="18.42578125" style="8" customWidth="1"/>
    <col min="6671" max="6915" width="9.140625" style="8"/>
    <col min="6916" max="6916" width="5.42578125" style="8" customWidth="1"/>
    <col min="6917" max="6917" width="18" style="8" bestFit="1" customWidth="1"/>
    <col min="6918" max="6918" width="18" style="8" customWidth="1"/>
    <col min="6919" max="6919" width="17.42578125" style="8" customWidth="1"/>
    <col min="6920" max="6920" width="17.5703125" style="8" bestFit="1" customWidth="1"/>
    <col min="6921" max="6921" width="19.42578125" style="8" customWidth="1"/>
    <col min="6922" max="6922" width="15.85546875" style="8" customWidth="1"/>
    <col min="6923" max="6923" width="17.85546875" style="8" customWidth="1"/>
    <col min="6924" max="6924" width="22.140625" style="8" customWidth="1"/>
    <col min="6925" max="6925" width="15.42578125" style="8" bestFit="1" customWidth="1"/>
    <col min="6926" max="6926" width="18.42578125" style="8" customWidth="1"/>
    <col min="6927" max="7171" width="9.140625" style="8"/>
    <col min="7172" max="7172" width="5.42578125" style="8" customWidth="1"/>
    <col min="7173" max="7173" width="18" style="8" bestFit="1" customWidth="1"/>
    <col min="7174" max="7174" width="18" style="8" customWidth="1"/>
    <col min="7175" max="7175" width="17.42578125" style="8" customWidth="1"/>
    <col min="7176" max="7176" width="17.5703125" style="8" bestFit="1" customWidth="1"/>
    <col min="7177" max="7177" width="19.42578125" style="8" customWidth="1"/>
    <col min="7178" max="7178" width="15.85546875" style="8" customWidth="1"/>
    <col min="7179" max="7179" width="17.85546875" style="8" customWidth="1"/>
    <col min="7180" max="7180" width="22.140625" style="8" customWidth="1"/>
    <col min="7181" max="7181" width="15.42578125" style="8" bestFit="1" customWidth="1"/>
    <col min="7182" max="7182" width="18.42578125" style="8" customWidth="1"/>
    <col min="7183" max="7427" width="9.140625" style="8"/>
    <col min="7428" max="7428" width="5.42578125" style="8" customWidth="1"/>
    <col min="7429" max="7429" width="18" style="8" bestFit="1" customWidth="1"/>
    <col min="7430" max="7430" width="18" style="8" customWidth="1"/>
    <col min="7431" max="7431" width="17.42578125" style="8" customWidth="1"/>
    <col min="7432" max="7432" width="17.5703125" style="8" bestFit="1" customWidth="1"/>
    <col min="7433" max="7433" width="19.42578125" style="8" customWidth="1"/>
    <col min="7434" max="7434" width="15.85546875" style="8" customWidth="1"/>
    <col min="7435" max="7435" width="17.85546875" style="8" customWidth="1"/>
    <col min="7436" max="7436" width="22.140625" style="8" customWidth="1"/>
    <col min="7437" max="7437" width="15.42578125" style="8" bestFit="1" customWidth="1"/>
    <col min="7438" max="7438" width="18.42578125" style="8" customWidth="1"/>
    <col min="7439" max="7683" width="9.140625" style="8"/>
    <col min="7684" max="7684" width="5.42578125" style="8" customWidth="1"/>
    <col min="7685" max="7685" width="18" style="8" bestFit="1" customWidth="1"/>
    <col min="7686" max="7686" width="18" style="8" customWidth="1"/>
    <col min="7687" max="7687" width="17.42578125" style="8" customWidth="1"/>
    <col min="7688" max="7688" width="17.5703125" style="8" bestFit="1" customWidth="1"/>
    <col min="7689" max="7689" width="19.42578125" style="8" customWidth="1"/>
    <col min="7690" max="7690" width="15.85546875" style="8" customWidth="1"/>
    <col min="7691" max="7691" width="17.85546875" style="8" customWidth="1"/>
    <col min="7692" max="7692" width="22.140625" style="8" customWidth="1"/>
    <col min="7693" max="7693" width="15.42578125" style="8" bestFit="1" customWidth="1"/>
    <col min="7694" max="7694" width="18.42578125" style="8" customWidth="1"/>
    <col min="7695" max="7939" width="9.140625" style="8"/>
    <col min="7940" max="7940" width="5.42578125" style="8" customWidth="1"/>
    <col min="7941" max="7941" width="18" style="8" bestFit="1" customWidth="1"/>
    <col min="7942" max="7942" width="18" style="8" customWidth="1"/>
    <col min="7943" max="7943" width="17.42578125" style="8" customWidth="1"/>
    <col min="7944" max="7944" width="17.5703125" style="8" bestFit="1" customWidth="1"/>
    <col min="7945" max="7945" width="19.42578125" style="8" customWidth="1"/>
    <col min="7946" max="7946" width="15.85546875" style="8" customWidth="1"/>
    <col min="7947" max="7947" width="17.85546875" style="8" customWidth="1"/>
    <col min="7948" max="7948" width="22.140625" style="8" customWidth="1"/>
    <col min="7949" max="7949" width="15.42578125" style="8" bestFit="1" customWidth="1"/>
    <col min="7950" max="7950" width="18.42578125" style="8" customWidth="1"/>
    <col min="7951" max="8195" width="9.140625" style="8"/>
    <col min="8196" max="8196" width="5.42578125" style="8" customWidth="1"/>
    <col min="8197" max="8197" width="18" style="8" bestFit="1" customWidth="1"/>
    <col min="8198" max="8198" width="18" style="8" customWidth="1"/>
    <col min="8199" max="8199" width="17.42578125" style="8" customWidth="1"/>
    <col min="8200" max="8200" width="17.5703125" style="8" bestFit="1" customWidth="1"/>
    <col min="8201" max="8201" width="19.42578125" style="8" customWidth="1"/>
    <col min="8202" max="8202" width="15.85546875" style="8" customWidth="1"/>
    <col min="8203" max="8203" width="17.85546875" style="8" customWidth="1"/>
    <col min="8204" max="8204" width="22.140625" style="8" customWidth="1"/>
    <col min="8205" max="8205" width="15.42578125" style="8" bestFit="1" customWidth="1"/>
    <col min="8206" max="8206" width="18.42578125" style="8" customWidth="1"/>
    <col min="8207" max="8451" width="9.140625" style="8"/>
    <col min="8452" max="8452" width="5.42578125" style="8" customWidth="1"/>
    <col min="8453" max="8453" width="18" style="8" bestFit="1" customWidth="1"/>
    <col min="8454" max="8454" width="18" style="8" customWidth="1"/>
    <col min="8455" max="8455" width="17.42578125" style="8" customWidth="1"/>
    <col min="8456" max="8456" width="17.5703125" style="8" bestFit="1" customWidth="1"/>
    <col min="8457" max="8457" width="19.42578125" style="8" customWidth="1"/>
    <col min="8458" max="8458" width="15.85546875" style="8" customWidth="1"/>
    <col min="8459" max="8459" width="17.85546875" style="8" customWidth="1"/>
    <col min="8460" max="8460" width="22.140625" style="8" customWidth="1"/>
    <col min="8461" max="8461" width="15.42578125" style="8" bestFit="1" customWidth="1"/>
    <col min="8462" max="8462" width="18.42578125" style="8" customWidth="1"/>
    <col min="8463" max="8707" width="9.140625" style="8"/>
    <col min="8708" max="8708" width="5.42578125" style="8" customWidth="1"/>
    <col min="8709" max="8709" width="18" style="8" bestFit="1" customWidth="1"/>
    <col min="8710" max="8710" width="18" style="8" customWidth="1"/>
    <col min="8711" max="8711" width="17.42578125" style="8" customWidth="1"/>
    <col min="8712" max="8712" width="17.5703125" style="8" bestFit="1" customWidth="1"/>
    <col min="8713" max="8713" width="19.42578125" style="8" customWidth="1"/>
    <col min="8714" max="8714" width="15.85546875" style="8" customWidth="1"/>
    <col min="8715" max="8715" width="17.85546875" style="8" customWidth="1"/>
    <col min="8716" max="8716" width="22.140625" style="8" customWidth="1"/>
    <col min="8717" max="8717" width="15.42578125" style="8" bestFit="1" customWidth="1"/>
    <col min="8718" max="8718" width="18.42578125" style="8" customWidth="1"/>
    <col min="8719" max="8963" width="9.140625" style="8"/>
    <col min="8964" max="8964" width="5.42578125" style="8" customWidth="1"/>
    <col min="8965" max="8965" width="18" style="8" bestFit="1" customWidth="1"/>
    <col min="8966" max="8966" width="18" style="8" customWidth="1"/>
    <col min="8967" max="8967" width="17.42578125" style="8" customWidth="1"/>
    <col min="8968" max="8968" width="17.5703125" style="8" bestFit="1" customWidth="1"/>
    <col min="8969" max="8969" width="19.42578125" style="8" customWidth="1"/>
    <col min="8970" max="8970" width="15.85546875" style="8" customWidth="1"/>
    <col min="8971" max="8971" width="17.85546875" style="8" customWidth="1"/>
    <col min="8972" max="8972" width="22.140625" style="8" customWidth="1"/>
    <col min="8973" max="8973" width="15.42578125" style="8" bestFit="1" customWidth="1"/>
    <col min="8974" max="8974" width="18.42578125" style="8" customWidth="1"/>
    <col min="8975" max="9219" width="9.140625" style="8"/>
    <col min="9220" max="9220" width="5.42578125" style="8" customWidth="1"/>
    <col min="9221" max="9221" width="18" style="8" bestFit="1" customWidth="1"/>
    <col min="9222" max="9222" width="18" style="8" customWidth="1"/>
    <col min="9223" max="9223" width="17.42578125" style="8" customWidth="1"/>
    <col min="9224" max="9224" width="17.5703125" style="8" bestFit="1" customWidth="1"/>
    <col min="9225" max="9225" width="19.42578125" style="8" customWidth="1"/>
    <col min="9226" max="9226" width="15.85546875" style="8" customWidth="1"/>
    <col min="9227" max="9227" width="17.85546875" style="8" customWidth="1"/>
    <col min="9228" max="9228" width="22.140625" style="8" customWidth="1"/>
    <col min="9229" max="9229" width="15.42578125" style="8" bestFit="1" customWidth="1"/>
    <col min="9230" max="9230" width="18.42578125" style="8" customWidth="1"/>
    <col min="9231" max="9475" width="9.140625" style="8"/>
    <col min="9476" max="9476" width="5.42578125" style="8" customWidth="1"/>
    <col min="9477" max="9477" width="18" style="8" bestFit="1" customWidth="1"/>
    <col min="9478" max="9478" width="18" style="8" customWidth="1"/>
    <col min="9479" max="9479" width="17.42578125" style="8" customWidth="1"/>
    <col min="9480" max="9480" width="17.5703125" style="8" bestFit="1" customWidth="1"/>
    <col min="9481" max="9481" width="19.42578125" style="8" customWidth="1"/>
    <col min="9482" max="9482" width="15.85546875" style="8" customWidth="1"/>
    <col min="9483" max="9483" width="17.85546875" style="8" customWidth="1"/>
    <col min="9484" max="9484" width="22.140625" style="8" customWidth="1"/>
    <col min="9485" max="9485" width="15.42578125" style="8" bestFit="1" customWidth="1"/>
    <col min="9486" max="9486" width="18.42578125" style="8" customWidth="1"/>
    <col min="9487" max="9731" width="9.140625" style="8"/>
    <col min="9732" max="9732" width="5.42578125" style="8" customWidth="1"/>
    <col min="9733" max="9733" width="18" style="8" bestFit="1" customWidth="1"/>
    <col min="9734" max="9734" width="18" style="8" customWidth="1"/>
    <col min="9735" max="9735" width="17.42578125" style="8" customWidth="1"/>
    <col min="9736" max="9736" width="17.5703125" style="8" bestFit="1" customWidth="1"/>
    <col min="9737" max="9737" width="19.42578125" style="8" customWidth="1"/>
    <col min="9738" max="9738" width="15.85546875" style="8" customWidth="1"/>
    <col min="9739" max="9739" width="17.85546875" style="8" customWidth="1"/>
    <col min="9740" max="9740" width="22.140625" style="8" customWidth="1"/>
    <col min="9741" max="9741" width="15.42578125" style="8" bestFit="1" customWidth="1"/>
    <col min="9742" max="9742" width="18.42578125" style="8" customWidth="1"/>
    <col min="9743" max="9987" width="9.140625" style="8"/>
    <col min="9988" max="9988" width="5.42578125" style="8" customWidth="1"/>
    <col min="9989" max="9989" width="18" style="8" bestFit="1" customWidth="1"/>
    <col min="9990" max="9990" width="18" style="8" customWidth="1"/>
    <col min="9991" max="9991" width="17.42578125" style="8" customWidth="1"/>
    <col min="9992" max="9992" width="17.5703125" style="8" bestFit="1" customWidth="1"/>
    <col min="9993" max="9993" width="19.42578125" style="8" customWidth="1"/>
    <col min="9994" max="9994" width="15.85546875" style="8" customWidth="1"/>
    <col min="9995" max="9995" width="17.85546875" style="8" customWidth="1"/>
    <col min="9996" max="9996" width="22.140625" style="8" customWidth="1"/>
    <col min="9997" max="9997" width="15.42578125" style="8" bestFit="1" customWidth="1"/>
    <col min="9998" max="9998" width="18.42578125" style="8" customWidth="1"/>
    <col min="9999" max="10243" width="9.140625" style="8"/>
    <col min="10244" max="10244" width="5.42578125" style="8" customWidth="1"/>
    <col min="10245" max="10245" width="18" style="8" bestFit="1" customWidth="1"/>
    <col min="10246" max="10246" width="18" style="8" customWidth="1"/>
    <col min="10247" max="10247" width="17.42578125" style="8" customWidth="1"/>
    <col min="10248" max="10248" width="17.5703125" style="8" bestFit="1" customWidth="1"/>
    <col min="10249" max="10249" width="19.42578125" style="8" customWidth="1"/>
    <col min="10250" max="10250" width="15.85546875" style="8" customWidth="1"/>
    <col min="10251" max="10251" width="17.85546875" style="8" customWidth="1"/>
    <col min="10252" max="10252" width="22.140625" style="8" customWidth="1"/>
    <col min="10253" max="10253" width="15.42578125" style="8" bestFit="1" customWidth="1"/>
    <col min="10254" max="10254" width="18.42578125" style="8" customWidth="1"/>
    <col min="10255" max="10499" width="9.140625" style="8"/>
    <col min="10500" max="10500" width="5.42578125" style="8" customWidth="1"/>
    <col min="10501" max="10501" width="18" style="8" bestFit="1" customWidth="1"/>
    <col min="10502" max="10502" width="18" style="8" customWidth="1"/>
    <col min="10503" max="10503" width="17.42578125" style="8" customWidth="1"/>
    <col min="10504" max="10504" width="17.5703125" style="8" bestFit="1" customWidth="1"/>
    <col min="10505" max="10505" width="19.42578125" style="8" customWidth="1"/>
    <col min="10506" max="10506" width="15.85546875" style="8" customWidth="1"/>
    <col min="10507" max="10507" width="17.85546875" style="8" customWidth="1"/>
    <col min="10508" max="10508" width="22.140625" style="8" customWidth="1"/>
    <col min="10509" max="10509" width="15.42578125" style="8" bestFit="1" customWidth="1"/>
    <col min="10510" max="10510" width="18.42578125" style="8" customWidth="1"/>
    <col min="10511" max="10755" width="9.140625" style="8"/>
    <col min="10756" max="10756" width="5.42578125" style="8" customWidth="1"/>
    <col min="10757" max="10757" width="18" style="8" bestFit="1" customWidth="1"/>
    <col min="10758" max="10758" width="18" style="8" customWidth="1"/>
    <col min="10759" max="10759" width="17.42578125" style="8" customWidth="1"/>
    <col min="10760" max="10760" width="17.5703125" style="8" bestFit="1" customWidth="1"/>
    <col min="10761" max="10761" width="19.42578125" style="8" customWidth="1"/>
    <col min="10762" max="10762" width="15.85546875" style="8" customWidth="1"/>
    <col min="10763" max="10763" width="17.85546875" style="8" customWidth="1"/>
    <col min="10764" max="10764" width="22.140625" style="8" customWidth="1"/>
    <col min="10765" max="10765" width="15.42578125" style="8" bestFit="1" customWidth="1"/>
    <col min="10766" max="10766" width="18.42578125" style="8" customWidth="1"/>
    <col min="10767" max="11011" width="9.140625" style="8"/>
    <col min="11012" max="11012" width="5.42578125" style="8" customWidth="1"/>
    <col min="11013" max="11013" width="18" style="8" bestFit="1" customWidth="1"/>
    <col min="11014" max="11014" width="18" style="8" customWidth="1"/>
    <col min="11015" max="11015" width="17.42578125" style="8" customWidth="1"/>
    <col min="11016" max="11016" width="17.5703125" style="8" bestFit="1" customWidth="1"/>
    <col min="11017" max="11017" width="19.42578125" style="8" customWidth="1"/>
    <col min="11018" max="11018" width="15.85546875" style="8" customWidth="1"/>
    <col min="11019" max="11019" width="17.85546875" style="8" customWidth="1"/>
    <col min="11020" max="11020" width="22.140625" style="8" customWidth="1"/>
    <col min="11021" max="11021" width="15.42578125" style="8" bestFit="1" customWidth="1"/>
    <col min="11022" max="11022" width="18.42578125" style="8" customWidth="1"/>
    <col min="11023" max="11267" width="9.140625" style="8"/>
    <col min="11268" max="11268" width="5.42578125" style="8" customWidth="1"/>
    <col min="11269" max="11269" width="18" style="8" bestFit="1" customWidth="1"/>
    <col min="11270" max="11270" width="18" style="8" customWidth="1"/>
    <col min="11271" max="11271" width="17.42578125" style="8" customWidth="1"/>
    <col min="11272" max="11272" width="17.5703125" style="8" bestFit="1" customWidth="1"/>
    <col min="11273" max="11273" width="19.42578125" style="8" customWidth="1"/>
    <col min="11274" max="11274" width="15.85546875" style="8" customWidth="1"/>
    <col min="11275" max="11275" width="17.85546875" style="8" customWidth="1"/>
    <col min="11276" max="11276" width="22.140625" style="8" customWidth="1"/>
    <col min="11277" max="11277" width="15.42578125" style="8" bestFit="1" customWidth="1"/>
    <col min="11278" max="11278" width="18.42578125" style="8" customWidth="1"/>
    <col min="11279" max="11523" width="9.140625" style="8"/>
    <col min="11524" max="11524" width="5.42578125" style="8" customWidth="1"/>
    <col min="11525" max="11525" width="18" style="8" bestFit="1" customWidth="1"/>
    <col min="11526" max="11526" width="18" style="8" customWidth="1"/>
    <col min="11527" max="11527" width="17.42578125" style="8" customWidth="1"/>
    <col min="11528" max="11528" width="17.5703125" style="8" bestFit="1" customWidth="1"/>
    <col min="11529" max="11529" width="19.42578125" style="8" customWidth="1"/>
    <col min="11530" max="11530" width="15.85546875" style="8" customWidth="1"/>
    <col min="11531" max="11531" width="17.85546875" style="8" customWidth="1"/>
    <col min="11532" max="11532" width="22.140625" style="8" customWidth="1"/>
    <col min="11533" max="11533" width="15.42578125" style="8" bestFit="1" customWidth="1"/>
    <col min="11534" max="11534" width="18.42578125" style="8" customWidth="1"/>
    <col min="11535" max="11779" width="9.140625" style="8"/>
    <col min="11780" max="11780" width="5.42578125" style="8" customWidth="1"/>
    <col min="11781" max="11781" width="18" style="8" bestFit="1" customWidth="1"/>
    <col min="11782" max="11782" width="18" style="8" customWidth="1"/>
    <col min="11783" max="11783" width="17.42578125" style="8" customWidth="1"/>
    <col min="11784" max="11784" width="17.5703125" style="8" bestFit="1" customWidth="1"/>
    <col min="11785" max="11785" width="19.42578125" style="8" customWidth="1"/>
    <col min="11786" max="11786" width="15.85546875" style="8" customWidth="1"/>
    <col min="11787" max="11787" width="17.85546875" style="8" customWidth="1"/>
    <col min="11788" max="11788" width="22.140625" style="8" customWidth="1"/>
    <col min="11789" max="11789" width="15.42578125" style="8" bestFit="1" customWidth="1"/>
    <col min="11790" max="11790" width="18.42578125" style="8" customWidth="1"/>
    <col min="11791" max="12035" width="9.140625" style="8"/>
    <col min="12036" max="12036" width="5.42578125" style="8" customWidth="1"/>
    <col min="12037" max="12037" width="18" style="8" bestFit="1" customWidth="1"/>
    <col min="12038" max="12038" width="18" style="8" customWidth="1"/>
    <col min="12039" max="12039" width="17.42578125" style="8" customWidth="1"/>
    <col min="12040" max="12040" width="17.5703125" style="8" bestFit="1" customWidth="1"/>
    <col min="12041" max="12041" width="19.42578125" style="8" customWidth="1"/>
    <col min="12042" max="12042" width="15.85546875" style="8" customWidth="1"/>
    <col min="12043" max="12043" width="17.85546875" style="8" customWidth="1"/>
    <col min="12044" max="12044" width="22.140625" style="8" customWidth="1"/>
    <col min="12045" max="12045" width="15.42578125" style="8" bestFit="1" customWidth="1"/>
    <col min="12046" max="12046" width="18.42578125" style="8" customWidth="1"/>
    <col min="12047" max="12291" width="9.140625" style="8"/>
    <col min="12292" max="12292" width="5.42578125" style="8" customWidth="1"/>
    <col min="12293" max="12293" width="18" style="8" bestFit="1" customWidth="1"/>
    <col min="12294" max="12294" width="18" style="8" customWidth="1"/>
    <col min="12295" max="12295" width="17.42578125" style="8" customWidth="1"/>
    <col min="12296" max="12296" width="17.5703125" style="8" bestFit="1" customWidth="1"/>
    <col min="12297" max="12297" width="19.42578125" style="8" customWidth="1"/>
    <col min="12298" max="12298" width="15.85546875" style="8" customWidth="1"/>
    <col min="12299" max="12299" width="17.85546875" style="8" customWidth="1"/>
    <col min="12300" max="12300" width="22.140625" style="8" customWidth="1"/>
    <col min="12301" max="12301" width="15.42578125" style="8" bestFit="1" customWidth="1"/>
    <col min="12302" max="12302" width="18.42578125" style="8" customWidth="1"/>
    <col min="12303" max="12547" width="9.140625" style="8"/>
    <col min="12548" max="12548" width="5.42578125" style="8" customWidth="1"/>
    <col min="12549" max="12549" width="18" style="8" bestFit="1" customWidth="1"/>
    <col min="12550" max="12550" width="18" style="8" customWidth="1"/>
    <col min="12551" max="12551" width="17.42578125" style="8" customWidth="1"/>
    <col min="12552" max="12552" width="17.5703125" style="8" bestFit="1" customWidth="1"/>
    <col min="12553" max="12553" width="19.42578125" style="8" customWidth="1"/>
    <col min="12554" max="12554" width="15.85546875" style="8" customWidth="1"/>
    <col min="12555" max="12555" width="17.85546875" style="8" customWidth="1"/>
    <col min="12556" max="12556" width="22.140625" style="8" customWidth="1"/>
    <col min="12557" max="12557" width="15.42578125" style="8" bestFit="1" customWidth="1"/>
    <col min="12558" max="12558" width="18.42578125" style="8" customWidth="1"/>
    <col min="12559" max="12803" width="9.140625" style="8"/>
    <col min="12804" max="12804" width="5.42578125" style="8" customWidth="1"/>
    <col min="12805" max="12805" width="18" style="8" bestFit="1" customWidth="1"/>
    <col min="12806" max="12806" width="18" style="8" customWidth="1"/>
    <col min="12807" max="12807" width="17.42578125" style="8" customWidth="1"/>
    <col min="12808" max="12808" width="17.5703125" style="8" bestFit="1" customWidth="1"/>
    <col min="12809" max="12809" width="19.42578125" style="8" customWidth="1"/>
    <col min="12810" max="12810" width="15.85546875" style="8" customWidth="1"/>
    <col min="12811" max="12811" width="17.85546875" style="8" customWidth="1"/>
    <col min="12812" max="12812" width="22.140625" style="8" customWidth="1"/>
    <col min="12813" max="12813" width="15.42578125" style="8" bestFit="1" customWidth="1"/>
    <col min="12814" max="12814" width="18.42578125" style="8" customWidth="1"/>
    <col min="12815" max="13059" width="9.140625" style="8"/>
    <col min="13060" max="13060" width="5.42578125" style="8" customWidth="1"/>
    <col min="13061" max="13061" width="18" style="8" bestFit="1" customWidth="1"/>
    <col min="13062" max="13062" width="18" style="8" customWidth="1"/>
    <col min="13063" max="13063" width="17.42578125" style="8" customWidth="1"/>
    <col min="13064" max="13064" width="17.5703125" style="8" bestFit="1" customWidth="1"/>
    <col min="13065" max="13065" width="19.42578125" style="8" customWidth="1"/>
    <col min="13066" max="13066" width="15.85546875" style="8" customWidth="1"/>
    <col min="13067" max="13067" width="17.85546875" style="8" customWidth="1"/>
    <col min="13068" max="13068" width="22.140625" style="8" customWidth="1"/>
    <col min="13069" max="13069" width="15.42578125" style="8" bestFit="1" customWidth="1"/>
    <col min="13070" max="13070" width="18.42578125" style="8" customWidth="1"/>
    <col min="13071" max="13315" width="9.140625" style="8"/>
    <col min="13316" max="13316" width="5.42578125" style="8" customWidth="1"/>
    <col min="13317" max="13317" width="18" style="8" bestFit="1" customWidth="1"/>
    <col min="13318" max="13318" width="18" style="8" customWidth="1"/>
    <col min="13319" max="13319" width="17.42578125" style="8" customWidth="1"/>
    <col min="13320" max="13320" width="17.5703125" style="8" bestFit="1" customWidth="1"/>
    <col min="13321" max="13321" width="19.42578125" style="8" customWidth="1"/>
    <col min="13322" max="13322" width="15.85546875" style="8" customWidth="1"/>
    <col min="13323" max="13323" width="17.85546875" style="8" customWidth="1"/>
    <col min="13324" max="13324" width="22.140625" style="8" customWidth="1"/>
    <col min="13325" max="13325" width="15.42578125" style="8" bestFit="1" customWidth="1"/>
    <col min="13326" max="13326" width="18.42578125" style="8" customWidth="1"/>
    <col min="13327" max="13571" width="9.140625" style="8"/>
    <col min="13572" max="13572" width="5.42578125" style="8" customWidth="1"/>
    <col min="13573" max="13573" width="18" style="8" bestFit="1" customWidth="1"/>
    <col min="13574" max="13574" width="18" style="8" customWidth="1"/>
    <col min="13575" max="13575" width="17.42578125" style="8" customWidth="1"/>
    <col min="13576" max="13576" width="17.5703125" style="8" bestFit="1" customWidth="1"/>
    <col min="13577" max="13577" width="19.42578125" style="8" customWidth="1"/>
    <col min="13578" max="13578" width="15.85546875" style="8" customWidth="1"/>
    <col min="13579" max="13579" width="17.85546875" style="8" customWidth="1"/>
    <col min="13580" max="13580" width="22.140625" style="8" customWidth="1"/>
    <col min="13581" max="13581" width="15.42578125" style="8" bestFit="1" customWidth="1"/>
    <col min="13582" max="13582" width="18.42578125" style="8" customWidth="1"/>
    <col min="13583" max="13827" width="9.140625" style="8"/>
    <col min="13828" max="13828" width="5.42578125" style="8" customWidth="1"/>
    <col min="13829" max="13829" width="18" style="8" bestFit="1" customWidth="1"/>
    <col min="13830" max="13830" width="18" style="8" customWidth="1"/>
    <col min="13831" max="13831" width="17.42578125" style="8" customWidth="1"/>
    <col min="13832" max="13832" width="17.5703125" style="8" bestFit="1" customWidth="1"/>
    <col min="13833" max="13833" width="19.42578125" style="8" customWidth="1"/>
    <col min="13834" max="13834" width="15.85546875" style="8" customWidth="1"/>
    <col min="13835" max="13835" width="17.85546875" style="8" customWidth="1"/>
    <col min="13836" max="13836" width="22.140625" style="8" customWidth="1"/>
    <col min="13837" max="13837" width="15.42578125" style="8" bestFit="1" customWidth="1"/>
    <col min="13838" max="13838" width="18.42578125" style="8" customWidth="1"/>
    <col min="13839" max="14083" width="9.140625" style="8"/>
    <col min="14084" max="14084" width="5.42578125" style="8" customWidth="1"/>
    <col min="14085" max="14085" width="18" style="8" bestFit="1" customWidth="1"/>
    <col min="14086" max="14086" width="18" style="8" customWidth="1"/>
    <col min="14087" max="14087" width="17.42578125" style="8" customWidth="1"/>
    <col min="14088" max="14088" width="17.5703125" style="8" bestFit="1" customWidth="1"/>
    <col min="14089" max="14089" width="19.42578125" style="8" customWidth="1"/>
    <col min="14090" max="14090" width="15.85546875" style="8" customWidth="1"/>
    <col min="14091" max="14091" width="17.85546875" style="8" customWidth="1"/>
    <col min="14092" max="14092" width="22.140625" style="8" customWidth="1"/>
    <col min="14093" max="14093" width="15.42578125" style="8" bestFit="1" customWidth="1"/>
    <col min="14094" max="14094" width="18.42578125" style="8" customWidth="1"/>
    <col min="14095" max="14339" width="9.140625" style="8"/>
    <col min="14340" max="14340" width="5.42578125" style="8" customWidth="1"/>
    <col min="14341" max="14341" width="18" style="8" bestFit="1" customWidth="1"/>
    <col min="14342" max="14342" width="18" style="8" customWidth="1"/>
    <col min="14343" max="14343" width="17.42578125" style="8" customWidth="1"/>
    <col min="14344" max="14344" width="17.5703125" style="8" bestFit="1" customWidth="1"/>
    <col min="14345" max="14345" width="19.42578125" style="8" customWidth="1"/>
    <col min="14346" max="14346" width="15.85546875" style="8" customWidth="1"/>
    <col min="14347" max="14347" width="17.85546875" style="8" customWidth="1"/>
    <col min="14348" max="14348" width="22.140625" style="8" customWidth="1"/>
    <col min="14349" max="14349" width="15.42578125" style="8" bestFit="1" customWidth="1"/>
    <col min="14350" max="14350" width="18.42578125" style="8" customWidth="1"/>
    <col min="14351" max="14595" width="9.140625" style="8"/>
    <col min="14596" max="14596" width="5.42578125" style="8" customWidth="1"/>
    <col min="14597" max="14597" width="18" style="8" bestFit="1" customWidth="1"/>
    <col min="14598" max="14598" width="18" style="8" customWidth="1"/>
    <col min="14599" max="14599" width="17.42578125" style="8" customWidth="1"/>
    <col min="14600" max="14600" width="17.5703125" style="8" bestFit="1" customWidth="1"/>
    <col min="14601" max="14601" width="19.42578125" style="8" customWidth="1"/>
    <col min="14602" max="14602" width="15.85546875" style="8" customWidth="1"/>
    <col min="14603" max="14603" width="17.85546875" style="8" customWidth="1"/>
    <col min="14604" max="14604" width="22.140625" style="8" customWidth="1"/>
    <col min="14605" max="14605" width="15.42578125" style="8" bestFit="1" customWidth="1"/>
    <col min="14606" max="14606" width="18.42578125" style="8" customWidth="1"/>
    <col min="14607" max="14851" width="9.140625" style="8"/>
    <col min="14852" max="14852" width="5.42578125" style="8" customWidth="1"/>
    <col min="14853" max="14853" width="18" style="8" bestFit="1" customWidth="1"/>
    <col min="14854" max="14854" width="18" style="8" customWidth="1"/>
    <col min="14855" max="14855" width="17.42578125" style="8" customWidth="1"/>
    <col min="14856" max="14856" width="17.5703125" style="8" bestFit="1" customWidth="1"/>
    <col min="14857" max="14857" width="19.42578125" style="8" customWidth="1"/>
    <col min="14858" max="14858" width="15.85546875" style="8" customWidth="1"/>
    <col min="14859" max="14859" width="17.85546875" style="8" customWidth="1"/>
    <col min="14860" max="14860" width="22.140625" style="8" customWidth="1"/>
    <col min="14861" max="14861" width="15.42578125" style="8" bestFit="1" customWidth="1"/>
    <col min="14862" max="14862" width="18.42578125" style="8" customWidth="1"/>
    <col min="14863" max="15107" width="9.140625" style="8"/>
    <col min="15108" max="15108" width="5.42578125" style="8" customWidth="1"/>
    <col min="15109" max="15109" width="18" style="8" bestFit="1" customWidth="1"/>
    <col min="15110" max="15110" width="18" style="8" customWidth="1"/>
    <col min="15111" max="15111" width="17.42578125" style="8" customWidth="1"/>
    <col min="15112" max="15112" width="17.5703125" style="8" bestFit="1" customWidth="1"/>
    <col min="15113" max="15113" width="19.42578125" style="8" customWidth="1"/>
    <col min="15114" max="15114" width="15.85546875" style="8" customWidth="1"/>
    <col min="15115" max="15115" width="17.85546875" style="8" customWidth="1"/>
    <col min="15116" max="15116" width="22.140625" style="8" customWidth="1"/>
    <col min="15117" max="15117" width="15.42578125" style="8" bestFit="1" customWidth="1"/>
    <col min="15118" max="15118" width="18.42578125" style="8" customWidth="1"/>
    <col min="15119" max="15363" width="9.140625" style="8"/>
    <col min="15364" max="15364" width="5.42578125" style="8" customWidth="1"/>
    <col min="15365" max="15365" width="18" style="8" bestFit="1" customWidth="1"/>
    <col min="15366" max="15366" width="18" style="8" customWidth="1"/>
    <col min="15367" max="15367" width="17.42578125" style="8" customWidth="1"/>
    <col min="15368" max="15368" width="17.5703125" style="8" bestFit="1" customWidth="1"/>
    <col min="15369" max="15369" width="19.42578125" style="8" customWidth="1"/>
    <col min="15370" max="15370" width="15.85546875" style="8" customWidth="1"/>
    <col min="15371" max="15371" width="17.85546875" style="8" customWidth="1"/>
    <col min="15372" max="15372" width="22.140625" style="8" customWidth="1"/>
    <col min="15373" max="15373" width="15.42578125" style="8" bestFit="1" customWidth="1"/>
    <col min="15374" max="15374" width="18.42578125" style="8" customWidth="1"/>
    <col min="15375" max="15619" width="9.140625" style="8"/>
    <col min="15620" max="15620" width="5.42578125" style="8" customWidth="1"/>
    <col min="15621" max="15621" width="18" style="8" bestFit="1" customWidth="1"/>
    <col min="15622" max="15622" width="18" style="8" customWidth="1"/>
    <col min="15623" max="15623" width="17.42578125" style="8" customWidth="1"/>
    <col min="15624" max="15624" width="17.5703125" style="8" bestFit="1" customWidth="1"/>
    <col min="15625" max="15625" width="19.42578125" style="8" customWidth="1"/>
    <col min="15626" max="15626" width="15.85546875" style="8" customWidth="1"/>
    <col min="15627" max="15627" width="17.85546875" style="8" customWidth="1"/>
    <col min="15628" max="15628" width="22.140625" style="8" customWidth="1"/>
    <col min="15629" max="15629" width="15.42578125" style="8" bestFit="1" customWidth="1"/>
    <col min="15630" max="15630" width="18.42578125" style="8" customWidth="1"/>
    <col min="15631" max="15875" width="9.140625" style="8"/>
    <col min="15876" max="15876" width="5.42578125" style="8" customWidth="1"/>
    <col min="15877" max="15877" width="18" style="8" bestFit="1" customWidth="1"/>
    <col min="15878" max="15878" width="18" style="8" customWidth="1"/>
    <col min="15879" max="15879" width="17.42578125" style="8" customWidth="1"/>
    <col min="15880" max="15880" width="17.5703125" style="8" bestFit="1" customWidth="1"/>
    <col min="15881" max="15881" width="19.42578125" style="8" customWidth="1"/>
    <col min="15882" max="15882" width="15.85546875" style="8" customWidth="1"/>
    <col min="15883" max="15883" width="17.85546875" style="8" customWidth="1"/>
    <col min="15884" max="15884" width="22.140625" style="8" customWidth="1"/>
    <col min="15885" max="15885" width="15.42578125" style="8" bestFit="1" customWidth="1"/>
    <col min="15886" max="15886" width="18.42578125" style="8" customWidth="1"/>
    <col min="15887" max="16131" width="9.140625" style="8"/>
    <col min="16132" max="16132" width="5.42578125" style="8" customWidth="1"/>
    <col min="16133" max="16133" width="18" style="8" bestFit="1" customWidth="1"/>
    <col min="16134" max="16134" width="18" style="8" customWidth="1"/>
    <col min="16135" max="16135" width="17.42578125" style="8" customWidth="1"/>
    <col min="16136" max="16136" width="17.5703125" style="8" bestFit="1" customWidth="1"/>
    <col min="16137" max="16137" width="19.42578125" style="8" customWidth="1"/>
    <col min="16138" max="16138" width="15.85546875" style="8" customWidth="1"/>
    <col min="16139" max="16139" width="17.85546875" style="8" customWidth="1"/>
    <col min="16140" max="16140" width="22.140625" style="8" customWidth="1"/>
    <col min="16141" max="16141" width="15.42578125" style="8" bestFit="1" customWidth="1"/>
    <col min="16142" max="16142" width="18.42578125" style="8" customWidth="1"/>
    <col min="16143" max="16384" width="9.140625" style="8"/>
  </cols>
  <sheetData>
    <row r="1" spans="1:13" x14ac:dyDescent="0.25">
      <c r="M1" s="6" t="s">
        <v>668</v>
      </c>
    </row>
    <row r="2" spans="1:13" ht="20.25" x14ac:dyDescent="0.3">
      <c r="B2" s="714" t="s">
        <v>685</v>
      </c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</row>
    <row r="3" spans="1:13" ht="6.75" customHeight="1" x14ac:dyDescent="0.3">
      <c r="B3" s="337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</row>
    <row r="4" spans="1:13" ht="7.5" customHeight="1" x14ac:dyDescent="0.3">
      <c r="B4" s="336" t="s">
        <v>678</v>
      </c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</row>
    <row r="5" spans="1:13" ht="4.5" customHeight="1" x14ac:dyDescent="0.25">
      <c r="B5" s="326" t="s">
        <v>674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16.5" thickBot="1" x14ac:dyDescent="0.3">
      <c r="B6" s="732" t="s">
        <v>255</v>
      </c>
      <c r="C6" s="732"/>
      <c r="D6" s="732"/>
      <c r="E6" s="732"/>
      <c r="F6" s="732"/>
      <c r="G6" s="732"/>
      <c r="H6" s="732"/>
      <c r="I6" s="732"/>
      <c r="J6" s="732"/>
      <c r="K6" s="732"/>
      <c r="L6" s="732"/>
      <c r="M6" s="732"/>
    </row>
    <row r="7" spans="1:13" ht="20.25" customHeight="1" thickBot="1" x14ac:dyDescent="0.3">
      <c r="A7" s="64"/>
      <c r="B7" s="757" t="s">
        <v>250</v>
      </c>
      <c r="C7" s="736" t="s">
        <v>229</v>
      </c>
      <c r="D7" s="737"/>
      <c r="E7" s="737"/>
      <c r="F7" s="738"/>
      <c r="G7" s="736" t="s">
        <v>251</v>
      </c>
      <c r="H7" s="738"/>
      <c r="I7" s="734" t="s">
        <v>675</v>
      </c>
      <c r="J7" s="734"/>
      <c r="K7" s="734"/>
      <c r="L7" s="734"/>
      <c r="M7" s="735"/>
    </row>
    <row r="8" spans="1:13" s="38" customFormat="1" ht="18" customHeight="1" thickBot="1" x14ac:dyDescent="0.25">
      <c r="A8" s="63"/>
      <c r="B8" s="757"/>
      <c r="C8" s="739"/>
      <c r="D8" s="740"/>
      <c r="E8" s="740"/>
      <c r="F8" s="741"/>
      <c r="G8" s="739"/>
      <c r="H8" s="741"/>
      <c r="I8" s="677" t="s">
        <v>254</v>
      </c>
      <c r="J8" s="758"/>
      <c r="K8" s="677" t="s">
        <v>676</v>
      </c>
      <c r="L8" s="758"/>
      <c r="M8" s="678"/>
    </row>
    <row r="9" spans="1:13" s="38" customFormat="1" ht="79.5" thickBot="1" x14ac:dyDescent="0.25">
      <c r="A9" s="63"/>
      <c r="B9" s="740"/>
      <c r="C9" s="247" t="s">
        <v>672</v>
      </c>
      <c r="D9" s="248" t="s">
        <v>673</v>
      </c>
      <c r="E9" s="500" t="s">
        <v>242</v>
      </c>
      <c r="F9" s="248" t="s">
        <v>671</v>
      </c>
      <c r="G9" s="222" t="s">
        <v>252</v>
      </c>
      <c r="H9" s="500" t="s">
        <v>253</v>
      </c>
      <c r="I9" s="247" t="s">
        <v>230</v>
      </c>
      <c r="J9" s="248" t="s">
        <v>243</v>
      </c>
      <c r="K9" s="219" t="s">
        <v>227</v>
      </c>
      <c r="L9" s="249" t="s">
        <v>243</v>
      </c>
      <c r="M9" s="220" t="s">
        <v>677</v>
      </c>
    </row>
    <row r="10" spans="1:13" s="38" customFormat="1" x14ac:dyDescent="0.2">
      <c r="A10" s="63"/>
      <c r="B10" s="508"/>
      <c r="C10" s="508"/>
      <c r="D10" s="508"/>
      <c r="E10" s="334"/>
      <c r="F10" s="507"/>
      <c r="G10" s="508"/>
      <c r="H10" s="334"/>
      <c r="I10" s="508"/>
      <c r="J10" s="508"/>
      <c r="K10" s="505"/>
      <c r="L10" s="506"/>
      <c r="M10" s="503"/>
    </row>
    <row r="11" spans="1:13" s="38" customFormat="1" x14ac:dyDescent="0.2">
      <c r="A11" s="63"/>
      <c r="B11" s="509">
        <v>2022</v>
      </c>
      <c r="C11" s="509"/>
      <c r="D11" s="509"/>
      <c r="E11" s="334"/>
      <c r="F11" s="507"/>
      <c r="G11" s="511">
        <v>648000</v>
      </c>
      <c r="H11" s="334"/>
      <c r="I11" s="509"/>
      <c r="J11" s="509"/>
      <c r="K11" s="505"/>
      <c r="L11" s="506"/>
      <c r="M11" s="503"/>
    </row>
    <row r="12" spans="1:13" s="38" customFormat="1" ht="16.5" thickBot="1" x14ac:dyDescent="0.25">
      <c r="A12" s="63"/>
      <c r="B12" s="510"/>
      <c r="C12" s="510"/>
      <c r="D12" s="510"/>
      <c r="E12" s="334"/>
      <c r="F12" s="507"/>
      <c r="G12" s="510"/>
      <c r="H12" s="334"/>
      <c r="I12" s="510"/>
      <c r="J12" s="510"/>
      <c r="K12" s="505"/>
      <c r="L12" s="506"/>
      <c r="M12" s="503"/>
    </row>
    <row r="13" spans="1:13" s="38" customFormat="1" ht="15.75" customHeight="1" x14ac:dyDescent="0.2">
      <c r="A13" s="63"/>
      <c r="B13" s="756">
        <v>2021</v>
      </c>
      <c r="C13" s="749">
        <v>44644</v>
      </c>
      <c r="D13" s="743" t="s">
        <v>779</v>
      </c>
      <c r="E13" s="748"/>
      <c r="F13" s="742"/>
      <c r="G13" s="727">
        <v>-3887995</v>
      </c>
      <c r="H13" s="726">
        <v>-3887995</v>
      </c>
      <c r="I13" s="729"/>
      <c r="J13" s="727"/>
      <c r="K13" s="132"/>
      <c r="L13" s="113"/>
      <c r="M13" s="751" t="s">
        <v>746</v>
      </c>
    </row>
    <row r="14" spans="1:13" s="38" customFormat="1" x14ac:dyDescent="0.2">
      <c r="A14" s="63"/>
      <c r="B14" s="754"/>
      <c r="C14" s="749"/>
      <c r="D14" s="743"/>
      <c r="E14" s="749"/>
      <c r="F14" s="743"/>
      <c r="G14" s="727"/>
      <c r="H14" s="727"/>
      <c r="I14" s="730"/>
      <c r="J14" s="727"/>
      <c r="K14" s="133"/>
      <c r="L14" s="104"/>
      <c r="M14" s="752"/>
    </row>
    <row r="15" spans="1:13" s="38" customFormat="1" ht="16.5" thickBot="1" x14ac:dyDescent="0.25">
      <c r="A15" s="63"/>
      <c r="B15" s="754"/>
      <c r="C15" s="750"/>
      <c r="D15" s="744"/>
      <c r="E15" s="750"/>
      <c r="F15" s="744"/>
      <c r="G15" s="728"/>
      <c r="H15" s="728"/>
      <c r="I15" s="731"/>
      <c r="J15" s="728"/>
      <c r="K15" s="134"/>
      <c r="L15" s="110"/>
      <c r="M15" s="753"/>
    </row>
    <row r="16" spans="1:13" x14ac:dyDescent="0.25">
      <c r="A16" s="64"/>
      <c r="B16" s="756">
        <v>2020</v>
      </c>
      <c r="C16" s="748">
        <v>44407</v>
      </c>
      <c r="D16" s="742" t="s">
        <v>771</v>
      </c>
      <c r="E16" s="748">
        <v>44438</v>
      </c>
      <c r="F16" s="742" t="s">
        <v>772</v>
      </c>
      <c r="G16" s="726">
        <v>-798349</v>
      </c>
      <c r="H16" s="726">
        <v>-798349</v>
      </c>
      <c r="I16" s="729"/>
      <c r="J16" s="726"/>
      <c r="K16" s="132"/>
      <c r="L16" s="113"/>
      <c r="M16" s="751" t="s">
        <v>746</v>
      </c>
    </row>
    <row r="17" spans="1:13" x14ac:dyDescent="0.25">
      <c r="A17" s="64"/>
      <c r="B17" s="754"/>
      <c r="C17" s="749"/>
      <c r="D17" s="743"/>
      <c r="E17" s="749"/>
      <c r="F17" s="743"/>
      <c r="G17" s="727"/>
      <c r="H17" s="727"/>
      <c r="I17" s="730"/>
      <c r="J17" s="727"/>
      <c r="K17" s="133"/>
      <c r="L17" s="104"/>
      <c r="M17" s="752"/>
    </row>
    <row r="18" spans="1:13" ht="16.5" thickBot="1" x14ac:dyDescent="0.3">
      <c r="A18" s="64"/>
      <c r="B18" s="754"/>
      <c r="C18" s="750"/>
      <c r="D18" s="744"/>
      <c r="E18" s="750"/>
      <c r="F18" s="744"/>
      <c r="G18" s="728"/>
      <c r="H18" s="728"/>
      <c r="I18" s="731"/>
      <c r="J18" s="728"/>
      <c r="K18" s="134"/>
      <c r="L18" s="110"/>
      <c r="M18" s="753"/>
    </row>
    <row r="19" spans="1:13" x14ac:dyDescent="0.25">
      <c r="A19" s="64"/>
      <c r="B19" s="722">
        <v>2019</v>
      </c>
      <c r="C19" s="748">
        <v>44134</v>
      </c>
      <c r="D19" s="742" t="s">
        <v>770</v>
      </c>
      <c r="E19" s="748">
        <v>44134</v>
      </c>
      <c r="F19" s="742" t="s">
        <v>773</v>
      </c>
      <c r="G19" s="745">
        <v>23754987</v>
      </c>
      <c r="H19" s="745">
        <v>23754987</v>
      </c>
      <c r="I19" s="729">
        <v>0.2</v>
      </c>
      <c r="J19" s="726">
        <v>4750997</v>
      </c>
      <c r="K19" s="122"/>
      <c r="L19" s="101"/>
      <c r="M19" s="389"/>
    </row>
    <row r="20" spans="1:13" x14ac:dyDescent="0.25">
      <c r="A20" s="64"/>
      <c r="B20" s="754"/>
      <c r="C20" s="749"/>
      <c r="D20" s="743"/>
      <c r="E20" s="749"/>
      <c r="F20" s="743"/>
      <c r="G20" s="746"/>
      <c r="H20" s="746"/>
      <c r="I20" s="730"/>
      <c r="J20" s="727"/>
      <c r="K20" s="108">
        <v>0.4</v>
      </c>
      <c r="L20" s="104">
        <v>9501995</v>
      </c>
      <c r="M20" s="103" t="s">
        <v>747</v>
      </c>
    </row>
    <row r="21" spans="1:13" ht="16.5" thickBot="1" x14ac:dyDescent="0.3">
      <c r="A21" s="64"/>
      <c r="B21" s="724"/>
      <c r="C21" s="750"/>
      <c r="D21" s="744"/>
      <c r="E21" s="750"/>
      <c r="F21" s="744"/>
      <c r="G21" s="747"/>
      <c r="H21" s="747"/>
      <c r="I21" s="731"/>
      <c r="J21" s="728"/>
      <c r="K21" s="107">
        <v>0.4</v>
      </c>
      <c r="L21" s="102">
        <v>9501995</v>
      </c>
      <c r="M21" s="390" t="s">
        <v>748</v>
      </c>
    </row>
    <row r="22" spans="1:13" x14ac:dyDescent="0.25">
      <c r="A22" s="64"/>
      <c r="B22" s="722">
        <v>2018</v>
      </c>
      <c r="C22" s="748">
        <v>43637</v>
      </c>
      <c r="D22" s="742" t="s">
        <v>751</v>
      </c>
      <c r="E22" s="748" t="s">
        <v>774</v>
      </c>
      <c r="F22" s="742" t="s">
        <v>775</v>
      </c>
      <c r="G22" s="745">
        <v>14213776</v>
      </c>
      <c r="H22" s="745">
        <v>14213776</v>
      </c>
      <c r="I22" s="729">
        <v>0.1</v>
      </c>
      <c r="J22" s="726">
        <v>1421400</v>
      </c>
      <c r="K22" s="112"/>
      <c r="L22" s="113"/>
      <c r="M22" s="111"/>
    </row>
    <row r="23" spans="1:13" x14ac:dyDescent="0.25">
      <c r="A23" s="64"/>
      <c r="B23" s="754"/>
      <c r="C23" s="749"/>
      <c r="D23" s="743"/>
      <c r="E23" s="749"/>
      <c r="F23" s="743"/>
      <c r="G23" s="746"/>
      <c r="H23" s="746"/>
      <c r="I23" s="730"/>
      <c r="J23" s="727"/>
      <c r="K23" s="108">
        <v>0.65</v>
      </c>
      <c r="L23" s="104">
        <v>9239100</v>
      </c>
      <c r="M23" s="103" t="s">
        <v>747</v>
      </c>
    </row>
    <row r="24" spans="1:13" ht="16.5" thickBot="1" x14ac:dyDescent="0.3">
      <c r="A24" s="64"/>
      <c r="B24" s="724"/>
      <c r="C24" s="750"/>
      <c r="D24" s="744"/>
      <c r="E24" s="750"/>
      <c r="F24" s="744"/>
      <c r="G24" s="747"/>
      <c r="H24" s="747"/>
      <c r="I24" s="731"/>
      <c r="J24" s="728"/>
      <c r="K24" s="121">
        <v>0.25</v>
      </c>
      <c r="L24" s="105">
        <v>3553276</v>
      </c>
      <c r="M24" s="390" t="s">
        <v>748</v>
      </c>
    </row>
    <row r="25" spans="1:13" x14ac:dyDescent="0.25">
      <c r="A25" s="64"/>
      <c r="B25" s="722">
        <v>2017</v>
      </c>
      <c r="C25" s="748">
        <v>43276</v>
      </c>
      <c r="D25" s="742" t="s">
        <v>750</v>
      </c>
      <c r="E25" s="748">
        <v>43301</v>
      </c>
      <c r="F25" s="742" t="s">
        <v>776</v>
      </c>
      <c r="G25" s="745">
        <v>120843</v>
      </c>
      <c r="H25" s="745">
        <v>120843</v>
      </c>
      <c r="I25" s="729">
        <v>0.5</v>
      </c>
      <c r="J25" s="726">
        <v>60422</v>
      </c>
      <c r="K25" s="107"/>
      <c r="L25" s="102"/>
      <c r="M25" s="106"/>
    </row>
    <row r="26" spans="1:13" x14ac:dyDescent="0.25">
      <c r="A26" s="64"/>
      <c r="B26" s="754"/>
      <c r="C26" s="749"/>
      <c r="D26" s="743"/>
      <c r="E26" s="749"/>
      <c r="F26" s="743"/>
      <c r="G26" s="746"/>
      <c r="H26" s="746"/>
      <c r="I26" s="730"/>
      <c r="J26" s="727"/>
      <c r="K26" s="108">
        <v>0.5</v>
      </c>
      <c r="L26" s="104">
        <v>60421</v>
      </c>
      <c r="M26" s="103" t="s">
        <v>748</v>
      </c>
    </row>
    <row r="27" spans="1:13" ht="16.5" thickBot="1" x14ac:dyDescent="0.3">
      <c r="A27" s="64"/>
      <c r="B27" s="724"/>
      <c r="C27" s="750"/>
      <c r="D27" s="744"/>
      <c r="E27" s="750"/>
      <c r="F27" s="744"/>
      <c r="G27" s="747"/>
      <c r="H27" s="747"/>
      <c r="I27" s="731"/>
      <c r="J27" s="728"/>
      <c r="K27" s="109"/>
      <c r="L27" s="110"/>
      <c r="M27" s="390"/>
    </row>
    <row r="28" spans="1:13" ht="16.5" customHeight="1" x14ac:dyDescent="0.25">
      <c r="B28" s="718" t="s">
        <v>248</v>
      </c>
      <c r="C28" s="718"/>
      <c r="D28" s="718"/>
      <c r="E28" s="718"/>
      <c r="F28" s="718"/>
      <c r="G28" s="718"/>
      <c r="H28" s="718"/>
      <c r="I28" s="718"/>
      <c r="J28" s="718"/>
      <c r="K28" s="718"/>
      <c r="L28" s="718"/>
      <c r="M28" s="718"/>
    </row>
    <row r="29" spans="1:13" ht="16.5" customHeight="1" x14ac:dyDescent="0.25">
      <c r="B29" s="335"/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</row>
    <row r="30" spans="1:13" x14ac:dyDescent="0.25">
      <c r="B30" s="725"/>
      <c r="C30" s="725"/>
      <c r="D30" s="725"/>
      <c r="E30" s="725"/>
      <c r="F30" s="725"/>
      <c r="G30" s="725"/>
      <c r="H30" s="725"/>
      <c r="I30" s="725"/>
      <c r="J30" s="725"/>
      <c r="K30" s="725"/>
      <c r="L30" s="14"/>
    </row>
    <row r="31" spans="1:13" ht="16.5" thickBot="1" x14ac:dyDescent="0.3">
      <c r="B31" s="732" t="s">
        <v>669</v>
      </c>
      <c r="C31" s="732"/>
      <c r="D31" s="732"/>
      <c r="E31" s="732"/>
      <c r="F31" s="732"/>
      <c r="G31" s="732"/>
      <c r="H31" s="732"/>
      <c r="I31" s="732"/>
      <c r="J31" s="732"/>
    </row>
    <row r="32" spans="1:13" s="38" customFormat="1" ht="15.75" customHeight="1" x14ac:dyDescent="0.2">
      <c r="B32" s="683" t="s">
        <v>249</v>
      </c>
      <c r="C32" s="736" t="s">
        <v>244</v>
      </c>
      <c r="D32" s="738"/>
      <c r="E32" s="736" t="s">
        <v>231</v>
      </c>
      <c r="F32" s="737"/>
      <c r="G32" s="737"/>
      <c r="H32" s="737"/>
      <c r="I32" s="737"/>
      <c r="J32" s="738"/>
    </row>
    <row r="33" spans="2:13" s="38" customFormat="1" ht="8.25" customHeight="1" thickBot="1" x14ac:dyDescent="0.25">
      <c r="B33" s="755"/>
      <c r="C33" s="739"/>
      <c r="D33" s="741"/>
      <c r="E33" s="739"/>
      <c r="F33" s="740"/>
      <c r="G33" s="740"/>
      <c r="H33" s="740"/>
      <c r="I33" s="740"/>
      <c r="J33" s="741"/>
      <c r="M33" s="334"/>
    </row>
    <row r="34" spans="2:13" s="38" customFormat="1" ht="27" customHeight="1" thickBot="1" x14ac:dyDescent="0.25">
      <c r="B34" s="684"/>
      <c r="C34" s="247" t="s">
        <v>197</v>
      </c>
      <c r="D34" s="250" t="s">
        <v>202</v>
      </c>
      <c r="E34" s="229" t="s">
        <v>245</v>
      </c>
      <c r="F34" s="733" t="s">
        <v>246</v>
      </c>
      <c r="G34" s="734"/>
      <c r="H34" s="734"/>
      <c r="I34" s="734"/>
      <c r="J34" s="735"/>
    </row>
    <row r="35" spans="2:13" s="38" customFormat="1" ht="18.75" customHeight="1" x14ac:dyDescent="0.2">
      <c r="B35" s="508"/>
      <c r="C35" s="502"/>
      <c r="D35" s="515"/>
      <c r="E35" s="512"/>
      <c r="F35" s="513"/>
      <c r="G35" s="514"/>
      <c r="H35" s="514"/>
      <c r="I35" s="514"/>
      <c r="J35" s="515"/>
    </row>
    <row r="36" spans="2:13" s="38" customFormat="1" ht="16.5" customHeight="1" x14ac:dyDescent="0.2">
      <c r="B36" s="509"/>
      <c r="C36" s="519"/>
      <c r="D36" s="516"/>
      <c r="E36" s="519"/>
      <c r="F36" s="517"/>
      <c r="G36" s="518"/>
      <c r="H36" s="518"/>
      <c r="I36" s="518"/>
      <c r="J36" s="521"/>
    </row>
    <row r="37" spans="2:13" s="38" customFormat="1" ht="14.25" customHeight="1" x14ac:dyDescent="0.2">
      <c r="B37" s="509">
        <v>2022</v>
      </c>
      <c r="C37" s="504"/>
      <c r="D37" s="516"/>
      <c r="E37" s="519"/>
      <c r="F37" s="517"/>
      <c r="G37" s="518"/>
      <c r="H37" s="518"/>
      <c r="I37" s="518"/>
      <c r="J37" s="521"/>
    </row>
    <row r="38" spans="2:13" s="38" customFormat="1" ht="13.5" customHeight="1" x14ac:dyDescent="0.2">
      <c r="B38" s="509"/>
      <c r="C38" s="519"/>
      <c r="D38" s="516"/>
      <c r="E38" s="519"/>
      <c r="F38" s="517"/>
      <c r="G38" s="518"/>
      <c r="H38" s="518"/>
      <c r="I38" s="518"/>
      <c r="J38" s="521"/>
    </row>
    <row r="39" spans="2:13" s="38" customFormat="1" ht="15" customHeight="1" thickBot="1" x14ac:dyDescent="0.25">
      <c r="B39" s="510"/>
      <c r="C39" s="437">
        <f>+C35+C36+C37+C38</f>
        <v>0</v>
      </c>
      <c r="D39" s="327" t="s">
        <v>232</v>
      </c>
      <c r="E39" s="522"/>
      <c r="F39" s="523"/>
      <c r="G39" s="524"/>
      <c r="H39" s="524"/>
      <c r="I39" s="524"/>
      <c r="J39" s="520"/>
    </row>
    <row r="40" spans="2:13" s="38" customFormat="1" x14ac:dyDescent="0.2">
      <c r="B40" s="722">
        <v>2021</v>
      </c>
      <c r="C40" s="318"/>
      <c r="D40" s="123"/>
      <c r="E40" s="438"/>
      <c r="F40" s="719"/>
      <c r="G40" s="720"/>
      <c r="H40" s="720"/>
      <c r="I40" s="720"/>
      <c r="J40" s="721"/>
    </row>
    <row r="41" spans="2:13" s="38" customFormat="1" x14ac:dyDescent="0.2">
      <c r="B41" s="723"/>
      <c r="C41" s="319"/>
      <c r="D41" s="124"/>
      <c r="E41" s="439"/>
      <c r="F41" s="715"/>
      <c r="G41" s="716"/>
      <c r="H41" s="716"/>
      <c r="I41" s="716"/>
      <c r="J41" s="717"/>
    </row>
    <row r="42" spans="2:13" s="38" customFormat="1" x14ac:dyDescent="0.2">
      <c r="B42" s="723"/>
      <c r="C42" s="319"/>
      <c r="D42" s="125"/>
      <c r="E42" s="439"/>
      <c r="F42" s="715"/>
      <c r="G42" s="716"/>
      <c r="H42" s="716"/>
      <c r="I42" s="716"/>
      <c r="J42" s="717"/>
    </row>
    <row r="43" spans="2:13" s="38" customFormat="1" ht="16.5" thickBot="1" x14ac:dyDescent="0.25">
      <c r="B43" s="723"/>
      <c r="C43" s="328"/>
      <c r="D43" s="329"/>
      <c r="E43" s="440"/>
      <c r="F43" s="715"/>
      <c r="G43" s="716"/>
      <c r="H43" s="716"/>
      <c r="I43" s="716"/>
      <c r="J43" s="717"/>
    </row>
    <row r="44" spans="2:13" s="38" customFormat="1" ht="16.5" thickBot="1" x14ac:dyDescent="0.25">
      <c r="B44" s="724"/>
      <c r="C44" s="437">
        <f>+C40+C41+C42+C43</f>
        <v>0</v>
      </c>
      <c r="D44" s="327" t="s">
        <v>232</v>
      </c>
      <c r="E44" s="330"/>
      <c r="F44" s="331"/>
      <c r="G44" s="331"/>
      <c r="H44" s="331"/>
      <c r="I44" s="332"/>
      <c r="J44" s="333"/>
    </row>
    <row r="45" spans="2:13" s="38" customFormat="1" x14ac:dyDescent="0.2">
      <c r="B45" s="722">
        <v>2020</v>
      </c>
      <c r="C45" s="318"/>
      <c r="D45" s="432"/>
      <c r="E45" s="438"/>
      <c r="F45" s="719"/>
      <c r="G45" s="720"/>
      <c r="H45" s="720"/>
      <c r="I45" s="720"/>
      <c r="J45" s="721"/>
    </row>
    <row r="46" spans="2:13" s="38" customFormat="1" x14ac:dyDescent="0.2">
      <c r="B46" s="723"/>
      <c r="C46" s="319"/>
      <c r="D46" s="433"/>
      <c r="E46" s="439"/>
      <c r="F46" s="715"/>
      <c r="G46" s="716"/>
      <c r="H46" s="716"/>
      <c r="I46" s="716"/>
      <c r="J46" s="717"/>
    </row>
    <row r="47" spans="2:13" s="38" customFormat="1" x14ac:dyDescent="0.2">
      <c r="B47" s="723"/>
      <c r="C47" s="319"/>
      <c r="D47" s="434"/>
      <c r="E47" s="439"/>
      <c r="F47" s="715"/>
      <c r="G47" s="716"/>
      <c r="H47" s="716"/>
      <c r="I47" s="716"/>
      <c r="J47" s="717"/>
    </row>
    <row r="48" spans="2:13" s="38" customFormat="1" ht="16.5" thickBot="1" x14ac:dyDescent="0.25">
      <c r="B48" s="723"/>
      <c r="C48" s="328"/>
      <c r="D48" s="435"/>
      <c r="E48" s="440"/>
      <c r="F48" s="715"/>
      <c r="G48" s="716"/>
      <c r="H48" s="716"/>
      <c r="I48" s="716"/>
      <c r="J48" s="717"/>
    </row>
    <row r="49" spans="2:10" s="38" customFormat="1" ht="16.5" thickBot="1" x14ac:dyDescent="0.25">
      <c r="B49" s="724"/>
      <c r="C49" s="437">
        <f>+C45+C46+C47+C48</f>
        <v>0</v>
      </c>
      <c r="D49" s="436" t="s">
        <v>232</v>
      </c>
      <c r="E49" s="330"/>
      <c r="F49" s="331"/>
      <c r="G49" s="331"/>
      <c r="H49" s="331"/>
      <c r="I49" s="332"/>
      <c r="J49" s="333"/>
    </row>
    <row r="50" spans="2:10" s="38" customFormat="1" x14ac:dyDescent="0.2">
      <c r="B50" s="722">
        <v>2019</v>
      </c>
      <c r="C50" s="318">
        <v>60422</v>
      </c>
      <c r="D50" s="432">
        <v>43532</v>
      </c>
      <c r="E50" s="438" t="s">
        <v>750</v>
      </c>
      <c r="F50" s="719"/>
      <c r="G50" s="720"/>
      <c r="H50" s="720"/>
      <c r="I50" s="720"/>
      <c r="J50" s="721"/>
    </row>
    <row r="51" spans="2:10" s="38" customFormat="1" x14ac:dyDescent="0.2">
      <c r="B51" s="723"/>
      <c r="C51" s="319">
        <v>1421400</v>
      </c>
      <c r="D51" s="433">
        <v>43783</v>
      </c>
      <c r="E51" s="439" t="s">
        <v>751</v>
      </c>
      <c r="F51" s="715"/>
      <c r="G51" s="716"/>
      <c r="H51" s="716"/>
      <c r="I51" s="716"/>
      <c r="J51" s="717"/>
    </row>
    <row r="52" spans="2:10" s="38" customFormat="1" x14ac:dyDescent="0.2">
      <c r="B52" s="723"/>
      <c r="C52" s="319"/>
      <c r="D52" s="434"/>
      <c r="E52" s="439"/>
      <c r="F52" s="715"/>
      <c r="G52" s="716"/>
      <c r="H52" s="716"/>
      <c r="I52" s="716"/>
      <c r="J52" s="717"/>
    </row>
    <row r="53" spans="2:10" s="38" customFormat="1" ht="16.5" thickBot="1" x14ac:dyDescent="0.25">
      <c r="B53" s="723"/>
      <c r="C53" s="328"/>
      <c r="D53" s="435"/>
      <c r="E53" s="440"/>
      <c r="F53" s="715"/>
      <c r="G53" s="716"/>
      <c r="H53" s="716"/>
      <c r="I53" s="716"/>
      <c r="J53" s="717"/>
    </row>
    <row r="54" spans="2:10" s="38" customFormat="1" ht="16.5" thickBot="1" x14ac:dyDescent="0.25">
      <c r="B54" s="724"/>
      <c r="C54" s="437">
        <f>+C50+C51+C52+C53</f>
        <v>1481822</v>
      </c>
      <c r="D54" s="436" t="s">
        <v>232</v>
      </c>
      <c r="E54" s="330"/>
      <c r="F54" s="331"/>
      <c r="G54" s="331"/>
      <c r="H54" s="331"/>
      <c r="I54" s="332"/>
      <c r="J54" s="333"/>
    </row>
    <row r="55" spans="2:10" s="38" customFormat="1" x14ac:dyDescent="0.2">
      <c r="B55" s="722">
        <v>2018</v>
      </c>
      <c r="C55" s="318">
        <v>503388</v>
      </c>
      <c r="D55" s="432">
        <v>43244</v>
      </c>
      <c r="E55" s="438" t="s">
        <v>749</v>
      </c>
      <c r="F55" s="719"/>
      <c r="G55" s="720"/>
      <c r="H55" s="720"/>
      <c r="I55" s="720"/>
      <c r="J55" s="721"/>
    </row>
    <row r="56" spans="2:10" s="38" customFormat="1" x14ac:dyDescent="0.2">
      <c r="B56" s="723"/>
      <c r="C56" s="319"/>
      <c r="D56" s="433"/>
      <c r="E56" s="439"/>
      <c r="F56" s="715"/>
      <c r="G56" s="716"/>
      <c r="H56" s="716"/>
      <c r="I56" s="716"/>
      <c r="J56" s="717"/>
    </row>
    <row r="57" spans="2:10" s="38" customFormat="1" x14ac:dyDescent="0.2">
      <c r="B57" s="723"/>
      <c r="C57" s="319"/>
      <c r="D57" s="434"/>
      <c r="E57" s="439"/>
      <c r="F57" s="715"/>
      <c r="G57" s="716"/>
      <c r="H57" s="716"/>
      <c r="I57" s="716"/>
      <c r="J57" s="717"/>
    </row>
    <row r="58" spans="2:10" s="38" customFormat="1" ht="16.5" thickBot="1" x14ac:dyDescent="0.25">
      <c r="B58" s="723"/>
      <c r="C58" s="328"/>
      <c r="D58" s="435"/>
      <c r="E58" s="440"/>
      <c r="F58" s="715"/>
      <c r="G58" s="716"/>
      <c r="H58" s="716"/>
      <c r="I58" s="716"/>
      <c r="J58" s="717"/>
    </row>
    <row r="59" spans="2:10" s="38" customFormat="1" ht="16.5" thickBot="1" x14ac:dyDescent="0.25">
      <c r="B59" s="724"/>
      <c r="C59" s="437">
        <f>+C55+C56+C57+C58</f>
        <v>503388</v>
      </c>
      <c r="D59" s="436" t="s">
        <v>232</v>
      </c>
      <c r="E59" s="330"/>
      <c r="F59" s="331"/>
      <c r="G59" s="331"/>
      <c r="H59" s="331"/>
      <c r="I59" s="332"/>
      <c r="J59" s="333"/>
    </row>
    <row r="60" spans="2:10" s="38" customFormat="1" x14ac:dyDescent="0.2">
      <c r="B60" s="722">
        <v>2017</v>
      </c>
      <c r="C60" s="318"/>
      <c r="D60" s="432"/>
      <c r="E60" s="438"/>
      <c r="F60" s="719"/>
      <c r="G60" s="720"/>
      <c r="H60" s="720"/>
      <c r="I60" s="720"/>
      <c r="J60" s="721"/>
    </row>
    <row r="61" spans="2:10" s="38" customFormat="1" x14ac:dyDescent="0.2">
      <c r="B61" s="723"/>
      <c r="C61" s="319"/>
      <c r="D61" s="433"/>
      <c r="E61" s="439"/>
      <c r="F61" s="715"/>
      <c r="G61" s="716"/>
      <c r="H61" s="716"/>
      <c r="I61" s="716"/>
      <c r="J61" s="717"/>
    </row>
    <row r="62" spans="2:10" s="38" customFormat="1" x14ac:dyDescent="0.2">
      <c r="B62" s="723"/>
      <c r="C62" s="319"/>
      <c r="D62" s="434"/>
      <c r="E62" s="439"/>
      <c r="F62" s="715"/>
      <c r="G62" s="716"/>
      <c r="H62" s="716"/>
      <c r="I62" s="716"/>
      <c r="J62" s="717"/>
    </row>
    <row r="63" spans="2:10" s="38" customFormat="1" ht="16.5" thickBot="1" x14ac:dyDescent="0.25">
      <c r="B63" s="723"/>
      <c r="C63" s="328"/>
      <c r="D63" s="435"/>
      <c r="E63" s="440"/>
      <c r="F63" s="715"/>
      <c r="G63" s="716"/>
      <c r="H63" s="716"/>
      <c r="I63" s="716"/>
      <c r="J63" s="717"/>
    </row>
    <row r="64" spans="2:10" s="38" customFormat="1" ht="16.5" thickBot="1" x14ac:dyDescent="0.25">
      <c r="B64" s="724"/>
      <c r="C64" s="437">
        <f>+C60+C61+C62+C63</f>
        <v>0</v>
      </c>
      <c r="D64" s="327" t="s">
        <v>232</v>
      </c>
      <c r="E64" s="330"/>
      <c r="F64" s="331"/>
      <c r="G64" s="331"/>
      <c r="H64" s="331"/>
      <c r="I64" s="332"/>
      <c r="J64" s="333"/>
    </row>
    <row r="66" spans="2:2" x14ac:dyDescent="0.25">
      <c r="B66" s="8" t="s">
        <v>247</v>
      </c>
    </row>
  </sheetData>
  <mergeCells count="87">
    <mergeCell ref="M16:M18"/>
    <mergeCell ref="B2:M2"/>
    <mergeCell ref="B13:B15"/>
    <mergeCell ref="C7:F8"/>
    <mergeCell ref="B7:B9"/>
    <mergeCell ref="I7:M7"/>
    <mergeCell ref="K8:M8"/>
    <mergeCell ref="B6:M6"/>
    <mergeCell ref="C13:C15"/>
    <mergeCell ref="G7:H8"/>
    <mergeCell ref="I8:J8"/>
    <mergeCell ref="E13:E15"/>
    <mergeCell ref="I13:I15"/>
    <mergeCell ref="J13:J15"/>
    <mergeCell ref="H13:H15"/>
    <mergeCell ref="D13:D15"/>
    <mergeCell ref="M13:M15"/>
    <mergeCell ref="B25:B27"/>
    <mergeCell ref="B32:B34"/>
    <mergeCell ref="C16:C18"/>
    <mergeCell ref="C19:C21"/>
    <mergeCell ref="C22:C24"/>
    <mergeCell ref="C25:C27"/>
    <mergeCell ref="B22:B24"/>
    <mergeCell ref="B16:B18"/>
    <mergeCell ref="B19:B21"/>
    <mergeCell ref="E22:E24"/>
    <mergeCell ref="E25:E27"/>
    <mergeCell ref="I22:I24"/>
    <mergeCell ref="D22:D24"/>
    <mergeCell ref="G22:G24"/>
    <mergeCell ref="H22:H24"/>
    <mergeCell ref="H25:H27"/>
    <mergeCell ref="G25:G27"/>
    <mergeCell ref="I25:I27"/>
    <mergeCell ref="D25:D27"/>
    <mergeCell ref="F22:F24"/>
    <mergeCell ref="F25:F27"/>
    <mergeCell ref="H16:H18"/>
    <mergeCell ref="H19:H21"/>
    <mergeCell ref="F13:F15"/>
    <mergeCell ref="F16:F18"/>
    <mergeCell ref="F19:F21"/>
    <mergeCell ref="D16:D18"/>
    <mergeCell ref="D19:D21"/>
    <mergeCell ref="G13:G15"/>
    <mergeCell ref="G16:G18"/>
    <mergeCell ref="G19:G21"/>
    <mergeCell ref="E16:E18"/>
    <mergeCell ref="E19:E21"/>
    <mergeCell ref="F63:J63"/>
    <mergeCell ref="B31:J31"/>
    <mergeCell ref="F55:J55"/>
    <mergeCell ref="F56:J56"/>
    <mergeCell ref="F57:J57"/>
    <mergeCell ref="F58:J58"/>
    <mergeCell ref="F60:J60"/>
    <mergeCell ref="B60:B64"/>
    <mergeCell ref="F34:J34"/>
    <mergeCell ref="E32:J33"/>
    <mergeCell ref="F40:J40"/>
    <mergeCell ref="F42:J42"/>
    <mergeCell ref="C32:D33"/>
    <mergeCell ref="B40:B44"/>
    <mergeCell ref="F41:J41"/>
    <mergeCell ref="F61:J61"/>
    <mergeCell ref="J16:J18"/>
    <mergeCell ref="J19:J21"/>
    <mergeCell ref="J22:J24"/>
    <mergeCell ref="J25:J27"/>
    <mergeCell ref="I16:I18"/>
    <mergeCell ref="I19:I21"/>
    <mergeCell ref="F62:J62"/>
    <mergeCell ref="B28:M28"/>
    <mergeCell ref="F48:J48"/>
    <mergeCell ref="F50:J50"/>
    <mergeCell ref="F51:J51"/>
    <mergeCell ref="F52:J52"/>
    <mergeCell ref="F53:J53"/>
    <mergeCell ref="B50:B54"/>
    <mergeCell ref="B55:B59"/>
    <mergeCell ref="B30:K30"/>
    <mergeCell ref="B45:B49"/>
    <mergeCell ref="F43:J43"/>
    <mergeCell ref="F45:J45"/>
    <mergeCell ref="F46:J46"/>
    <mergeCell ref="F47:J47"/>
  </mergeCell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Ljilja</cp:lastModifiedBy>
  <cp:lastPrinted>2023-05-03T09:12:22Z</cp:lastPrinted>
  <dcterms:created xsi:type="dcterms:W3CDTF">2013-03-12T08:27:17Z</dcterms:created>
  <dcterms:modified xsi:type="dcterms:W3CDTF">2023-06-15T05:30:24Z</dcterms:modified>
</cp:coreProperties>
</file>