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540" tabRatio="89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'!$B$1:$H$51</definedName>
    <definedName name="_xlnm.Print_Area" localSheetId="9">'Кредити'!$A$1:$W$34</definedName>
    <definedName name="_xlnm.Print_Area" localSheetId="6">'Субвенције'!$B$3:$G$56</definedName>
    <definedName name="_xlnm.Print_Area" localSheetId="5">'Цене'!$B$1:$R$51</definedName>
  </definedNames>
  <calcPr fullCalcOnLoad="1"/>
</workbook>
</file>

<file path=xl/sharedStrings.xml><?xml version="1.0" encoding="utf-8"?>
<sst xmlns="http://schemas.openxmlformats.org/spreadsheetml/2006/main" count="1229" uniqueCount="887">
  <si>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</si>
  <si>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</si>
  <si>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</si>
  <si>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</si>
  <si>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</si>
  <si>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</si>
  <si>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</si>
  <si>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</si>
  <si>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</si>
  <si>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</si>
  <si>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</si>
  <si>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</si>
  <si>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</si>
  <si>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</si>
  <si>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</si>
  <si>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</si>
  <si>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</si>
  <si>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</si>
  <si>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</si>
  <si>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</si>
  <si>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</si>
  <si>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</si>
  <si>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</si>
  <si>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</si>
  <si>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</si>
  <si>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</si>
  <si>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</si>
  <si>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</si>
  <si>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</si>
  <si>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</si>
  <si>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</si>
  <si>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</si>
  <si>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</si>
  <si>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</si>
  <si>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</si>
  <si>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</si>
  <si>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</si>
  <si>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</si>
  <si>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</si>
  <si>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</si>
  <si>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</si>
  <si>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</si>
  <si>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</si>
  <si>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</si>
  <si>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</si>
  <si>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</si>
  <si>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</si>
  <si>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</si>
  <si>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</si>
  <si>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</si>
  <si>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</si>
  <si>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</si>
  <si>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</si>
  <si>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</si>
  <si>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</si>
  <si>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</si>
  <si>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</si>
  <si>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</si>
  <si>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</si>
  <si>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</si>
  <si>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</si>
  <si>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</si>
  <si>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</si>
  <si>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</si>
  <si>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</si>
  <si>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</si>
  <si>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</si>
  <si>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</si>
  <si>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</si>
  <si>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</si>
  <si>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</si>
  <si>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</si>
  <si>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</si>
  <si>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</si>
  <si>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</si>
  <si>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</si>
  <si>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</si>
  <si>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</si>
  <si>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</si>
  <si>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</si>
  <si>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</si>
  <si>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</si>
  <si>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</si>
  <si>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</si>
  <si>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</si>
  <si>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</si>
  <si>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</si>
  <si>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</si>
  <si>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</si>
  <si>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</si>
  <si>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</si>
  <si>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</si>
  <si>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012</t>
  </si>
  <si>
    <t>14</t>
  </si>
  <si>
    <t>24</t>
  </si>
  <si>
    <t>29</t>
  </si>
  <si>
    <t>ПАСИВА</t>
  </si>
  <si>
    <t xml:space="preserve">План </t>
  </si>
  <si>
    <t>ИЗВЕШТАЈ О ТОКОВИМА ГОТОВИНЕ</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</si>
  <si>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</si>
  <si>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</si>
  <si>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</si>
  <si>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</si>
  <si>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</si>
  <si>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</si>
  <si>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</si>
  <si>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</si>
  <si>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</si>
  <si>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</si>
  <si>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</si>
  <si>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</si>
  <si>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</si>
  <si>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</si>
  <si>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</si>
  <si>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</si>
  <si>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</si>
  <si>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</si>
  <si>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</si>
  <si>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</si>
  <si>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</si>
  <si>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</si>
  <si>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</si>
  <si>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</si>
  <si>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</si>
  <si>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</si>
  <si>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</si>
  <si>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</si>
  <si>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</si>
  <si>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</si>
  <si>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</si>
  <si>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</si>
  <si>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</si>
  <si>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</si>
  <si>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</si>
  <si>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</si>
  <si>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</si>
  <si>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</si>
  <si>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</si>
  <si>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</si>
  <si>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</si>
  <si>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</si>
  <si>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</si>
  <si>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</si>
  <si>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</si>
  <si>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</si>
  <si>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</si>
  <si>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</si>
  <si>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</si>
  <si>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</si>
  <si>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</si>
  <si>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</si>
  <si>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</si>
  <si>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</si>
  <si>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</si>
  <si>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</si>
  <si>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</si>
  <si>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</si>
  <si>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</si>
  <si>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</si>
  <si>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</si>
  <si>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</si>
  <si>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</si>
  <si>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</si>
  <si>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</si>
  <si>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</si>
  <si>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</si>
  <si>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</si>
  <si>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</si>
  <si>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</si>
  <si>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</si>
  <si>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</si>
  <si>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</si>
  <si>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</si>
  <si>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</si>
  <si>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</si>
  <si>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</si>
  <si>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</si>
  <si>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</si>
  <si>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</si>
  <si>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</si>
  <si>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</si>
  <si>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</si>
  <si>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</si>
  <si>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</si>
  <si>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</si>
  <si>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</si>
  <si>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</si>
  <si>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</si>
  <si>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</si>
  <si>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</si>
  <si>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</si>
  <si>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</si>
  <si>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</si>
  <si>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</si>
  <si>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</si>
  <si>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</si>
  <si>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</si>
  <si>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</si>
  <si>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</si>
  <si>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</si>
  <si>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</si>
  <si>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</si>
  <si>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</si>
  <si>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</si>
  <si>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</si>
  <si>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</si>
  <si>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</si>
  <si>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</si>
  <si>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</si>
  <si>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</si>
  <si>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</si>
  <si>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</si>
  <si>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</si>
  <si>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</si>
  <si>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</si>
  <si>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</si>
  <si>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</si>
  <si>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</si>
  <si>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</si>
  <si>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</si>
  <si>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</si>
  <si>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</si>
  <si>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</si>
  <si>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</si>
  <si>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</si>
  <si>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</si>
  <si>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</si>
  <si>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</si>
  <si>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</si>
  <si>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</si>
  <si>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</si>
  <si>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</si>
  <si>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</si>
  <si>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</si>
  <si>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</si>
  <si>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</si>
  <si>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</si>
  <si>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</si>
  <si>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</si>
  <si>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</si>
  <si>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</si>
  <si>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</si>
  <si>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</si>
  <si>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</si>
  <si>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</si>
  <si>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</si>
  <si>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</si>
  <si>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</si>
  <si>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</si>
  <si>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</si>
  <si>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</si>
  <si>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</si>
  <si>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</si>
  <si>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</si>
  <si>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</si>
  <si>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</si>
  <si>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</si>
  <si>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</si>
  <si>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</si>
  <si>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</si>
  <si>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</si>
  <si>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</si>
  <si>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</si>
  <si>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</si>
  <si>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</si>
  <si>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</si>
  <si>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</si>
  <si>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</si>
  <si>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</si>
  <si>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</si>
  <si>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</si>
  <si>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</si>
  <si>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</si>
  <si>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</si>
  <si>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</si>
  <si>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</si>
  <si>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</si>
  <si>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</si>
  <si>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</si>
  <si>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</si>
  <si>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</si>
  <si>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</si>
  <si>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</si>
  <si>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</si>
  <si>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</si>
  <si>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</si>
  <si>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</si>
  <si>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</si>
  <si>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</si>
  <si>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</si>
  <si>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</si>
  <si>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</si>
  <si>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</si>
  <si>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</si>
  <si>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</si>
  <si>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</si>
  <si>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</si>
  <si>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</si>
  <si>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</si>
  <si>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</si>
  <si>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</si>
  <si>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</si>
  <si>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</si>
  <si>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</si>
  <si>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</si>
  <si>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</si>
  <si>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</si>
  <si>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</si>
  <si>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</si>
  <si>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</si>
  <si>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</si>
  <si>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</si>
  <si>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</si>
  <si>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</si>
  <si>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</si>
  <si>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</si>
  <si>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</si>
  <si>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</si>
  <si>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</si>
  <si>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</si>
  <si>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</si>
  <si>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</si>
  <si>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</si>
  <si>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</si>
  <si>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</si>
  <si>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</si>
  <si>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</si>
  <si>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</si>
  <si>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</si>
  <si>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</si>
  <si>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</si>
  <si>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</si>
  <si>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</si>
  <si>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</si>
  <si>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</si>
  <si>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</si>
  <si>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</si>
  <si>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</si>
  <si>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</si>
  <si>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</si>
  <si>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</si>
  <si>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</si>
  <si>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</si>
  <si>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</si>
  <si>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</si>
  <si>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</si>
  <si>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</si>
  <si>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</si>
  <si>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</si>
  <si>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</si>
  <si>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</si>
  <si>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</si>
  <si>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</si>
  <si>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</si>
  <si>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</si>
  <si>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</si>
  <si>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</si>
  <si>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</si>
  <si>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</si>
  <si>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</si>
  <si>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</si>
  <si>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</si>
  <si>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</si>
  <si>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</si>
  <si>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</si>
  <si>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</si>
  <si>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</si>
  <si>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</si>
  <si>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</si>
  <si>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</si>
  <si>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</si>
  <si>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</si>
  <si>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</si>
  <si>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</si>
  <si>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</si>
  <si>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</si>
  <si>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</si>
  <si>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</si>
  <si>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</si>
  <si>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</si>
  <si>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</si>
  <si>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</si>
  <si>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</si>
  <si>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</si>
  <si>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</si>
  <si>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</si>
  <si>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</si>
  <si>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</si>
  <si>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</si>
  <si>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</si>
  <si>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</si>
  <si>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</si>
  <si>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</si>
  <si>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</si>
  <si>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</si>
  <si>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</si>
  <si>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</si>
  <si>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</si>
  <si>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</si>
  <si>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</si>
  <si>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</si>
  <si>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</si>
  <si>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</si>
  <si>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</si>
  <si>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</si>
  <si>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</si>
  <si>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</si>
  <si>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</si>
  <si>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</si>
  <si>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</si>
  <si>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</si>
  <si>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</si>
  <si>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</si>
  <si>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</si>
  <si>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</si>
  <si>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</si>
  <si>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</si>
  <si>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</si>
  <si>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</si>
  <si>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</si>
  <si>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</si>
  <si>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</si>
  <si>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</si>
  <si>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</si>
  <si>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</si>
  <si>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</si>
  <si>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</si>
  <si>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</si>
  <si>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</si>
  <si>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</si>
  <si>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</si>
  <si>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</si>
  <si>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</si>
  <si>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</si>
  <si>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</si>
  <si>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</si>
  <si>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</si>
  <si>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</si>
  <si>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</si>
  <si>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</si>
  <si>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</si>
  <si>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</si>
  <si>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</si>
  <si>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</si>
  <si>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</si>
  <si>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</si>
  <si>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</si>
  <si>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</si>
  <si>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</si>
  <si>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</si>
  <si>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</si>
  <si>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</si>
  <si>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</si>
  <si>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</si>
  <si>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</si>
  <si>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</si>
  <si>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</si>
  <si>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</si>
  <si>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</si>
  <si>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</si>
  <si>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</si>
  <si>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</si>
  <si>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</si>
  <si>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</si>
  <si>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</si>
  <si>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</si>
  <si>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</si>
  <si>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</si>
  <si>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</si>
  <si>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</si>
  <si>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</si>
  <si>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</si>
  <si>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</si>
  <si>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</si>
  <si>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</si>
  <si>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</si>
  <si>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</si>
  <si>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</si>
  <si>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</si>
  <si>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</si>
  <si>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</si>
  <si>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</si>
  <si>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</si>
  <si>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</si>
  <si>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</si>
  <si>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</si>
  <si>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</si>
  <si>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</si>
  <si>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</si>
  <si>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</si>
  <si>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</si>
  <si>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</si>
  <si>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</si>
  <si>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</si>
  <si>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</si>
  <si>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</si>
  <si>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</si>
  <si>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</si>
  <si>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</si>
  <si>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</si>
  <si>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</si>
  <si>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</si>
  <si>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</si>
  <si>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</si>
  <si>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</si>
  <si>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</si>
  <si>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</si>
  <si>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</si>
  <si>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</si>
  <si>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</si>
  <si>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</si>
  <si>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</si>
  <si>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</si>
  <si>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</si>
  <si>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</si>
  <si>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</si>
  <si>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</si>
  <si>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</si>
  <si>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</si>
  <si>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</si>
  <si>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</si>
  <si>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</si>
  <si>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</si>
  <si>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</si>
  <si>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</si>
  <si>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</si>
  <si>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</si>
  <si>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</si>
  <si>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</si>
  <si>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</si>
  <si>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</si>
  <si>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</si>
  <si>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</si>
  <si>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</si>
  <si>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</si>
  <si>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</si>
  <si>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</si>
  <si>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</si>
  <si>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</si>
  <si>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</si>
  <si>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</si>
  <si>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</si>
  <si>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</si>
  <si>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</si>
  <si>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</si>
  <si>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</si>
  <si>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</si>
  <si>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</si>
  <si>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</si>
  <si>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</si>
  <si>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</si>
  <si>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</si>
  <si>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</si>
  <si>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</si>
  <si>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</si>
  <si>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</si>
  <si>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</si>
  <si>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</si>
  <si>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</si>
  <si>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</si>
  <si>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</si>
  <si>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</si>
  <si>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</si>
  <si>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</si>
  <si>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</si>
  <si>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</si>
  <si>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</si>
  <si>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</si>
  <si>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</si>
  <si>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</si>
  <si>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</si>
  <si>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</si>
  <si>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</si>
  <si>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</si>
  <si>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</si>
  <si>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</si>
  <si>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</si>
  <si>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</si>
  <si>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</si>
  <si>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</si>
  <si>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</si>
  <si>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</si>
  <si>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</si>
  <si>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</si>
  <si>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</si>
  <si>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</si>
  <si>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</si>
  <si>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</si>
  <si>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</si>
  <si>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</si>
  <si>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</si>
  <si>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</si>
  <si>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</si>
  <si>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</si>
  <si>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</si>
  <si>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</si>
  <si>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</si>
  <si>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</si>
  <si>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</si>
  <si>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</si>
  <si>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</si>
  <si>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</si>
  <si>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</si>
  <si>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</si>
  <si>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</si>
  <si>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</si>
  <si>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</si>
  <si>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</si>
  <si>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</si>
  <si>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</si>
  <si>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</si>
  <si>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</si>
  <si>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</si>
  <si>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</si>
  <si>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</si>
  <si>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</si>
  <si>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</si>
  <si>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</si>
  <si>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</si>
  <si>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</si>
  <si>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</si>
  <si>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</si>
  <si>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</si>
  <si>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</si>
  <si>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</si>
  <si>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</si>
  <si>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</si>
  <si>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</si>
  <si>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</si>
  <si>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</si>
  <si>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</si>
  <si>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</si>
  <si>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</si>
  <si>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</si>
  <si>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</si>
  <si>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</si>
  <si>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</si>
  <si>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</si>
  <si>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</si>
  <si>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</si>
  <si>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</si>
  <si>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</si>
  <si>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</si>
  <si>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</si>
  <si>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</si>
  <si>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</si>
  <si>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</si>
  <si>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</si>
  <si>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</si>
  <si>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</si>
  <si>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</si>
  <si>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</si>
  <si>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</si>
  <si>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</si>
  <si>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</si>
  <si>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</si>
  <si>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</si>
  <si>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</si>
  <si>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</si>
  <si>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</si>
  <si>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</si>
  <si>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</si>
  <si>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</si>
  <si>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</si>
  <si>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</si>
  <si>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</si>
  <si>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</si>
  <si>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</si>
  <si>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</si>
  <si>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</si>
  <si>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</si>
  <si>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</si>
  <si>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</si>
  <si>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</si>
  <si>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</si>
  <si>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</si>
  <si>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</si>
  <si>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</si>
  <si>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</si>
  <si>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</si>
  <si>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</si>
  <si>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</si>
  <si>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</si>
  <si>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</si>
  <si>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</si>
  <si>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</si>
  <si>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</si>
  <si>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</si>
  <si>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</si>
  <si>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</si>
  <si>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</si>
  <si>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</si>
  <si>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</si>
  <si>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</si>
  <si>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</si>
  <si>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</si>
  <si>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</si>
  <si>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</si>
  <si>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</si>
  <si>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</si>
  <si>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</si>
  <si>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</si>
  <si>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</si>
  <si>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</si>
  <si>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</si>
  <si>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</si>
  <si>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</si>
  <si>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</si>
  <si>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</si>
  <si>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</si>
  <si>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</si>
  <si>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</si>
  <si>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</si>
  <si>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</si>
  <si>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</si>
  <si>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</si>
  <si>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</si>
  <si>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</si>
  <si>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</si>
  <si>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</si>
  <si>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</si>
  <si>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</si>
  <si>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</si>
  <si>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</si>
  <si>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</si>
  <si>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</si>
  <si>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</si>
  <si>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</si>
  <si>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</si>
  <si>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</si>
  <si>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</si>
  <si>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</si>
  <si>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</si>
  <si>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</si>
  <si>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</si>
  <si>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</si>
  <si>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</si>
  <si>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</si>
  <si>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</si>
  <si>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</si>
  <si>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</si>
  <si>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</si>
  <si>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</si>
  <si>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</si>
  <si>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</si>
  <si>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</si>
  <si>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</si>
  <si>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</si>
  <si>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</si>
  <si>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</si>
  <si>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</si>
  <si>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</si>
  <si>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</si>
  <si>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</si>
  <si>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</si>
  <si>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</si>
  <si>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</si>
  <si>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 xml:space="preserve">План
</t>
  </si>
  <si>
    <t xml:space="preserve">Реализација
</t>
  </si>
  <si>
    <t>Предузеће:ЈКП Видрак</t>
  </si>
  <si>
    <t>Матични број:07096844</t>
  </si>
  <si>
    <t>2015</t>
  </si>
  <si>
    <t>01-2779/1-15</t>
  </si>
  <si>
    <t>2014</t>
  </si>
  <si>
    <t>2013</t>
  </si>
  <si>
    <t>изношење и депоновање смећа за домаћинства</t>
  </si>
  <si>
    <r>
      <t>изношење и депоновање смећа за школе и установе до 400 м</t>
    </r>
    <r>
      <rPr>
        <sz val="12"/>
        <rFont val="Calibri"/>
        <family val="2"/>
      </rPr>
      <t>²</t>
    </r>
  </si>
  <si>
    <r>
      <t>изношење и депоновање смећа за школе и установе преко 400 м</t>
    </r>
    <r>
      <rPr>
        <sz val="12"/>
        <rFont val="Calibri"/>
        <family val="2"/>
      </rPr>
      <t>²</t>
    </r>
  </si>
  <si>
    <r>
      <t>изношење и депоновање смећа за привреду до 500 м</t>
    </r>
    <r>
      <rPr>
        <sz val="12"/>
        <rFont val="Calibri"/>
        <family val="2"/>
      </rPr>
      <t>²</t>
    </r>
  </si>
  <si>
    <r>
      <t>изношење и депоновање смећа за привреду преко 500 м</t>
    </r>
    <r>
      <rPr>
        <sz val="12"/>
        <rFont val="Calibri"/>
        <family val="2"/>
      </rPr>
      <t>²</t>
    </r>
  </si>
  <si>
    <t>изношење и депоновање смећа за предузећа и установе</t>
  </si>
  <si>
    <t>изношење и депоновање смећа за локале</t>
  </si>
  <si>
    <t>изношење и депоновање смећа за Дивчибаре за викенд куће два пута годишње</t>
  </si>
  <si>
    <t>изношење и депоновање смећа за Дивчибаре за стално насељене</t>
  </si>
  <si>
    <t>изношење и депоновање смећа за Дивчибаре за предузећа и установе</t>
  </si>
  <si>
    <t>изношење и депоновање фекалијских материја</t>
  </si>
  <si>
    <t>изношење и депоновање смећа на депонији</t>
  </si>
  <si>
    <t>превоз ван градског подручја</t>
  </si>
  <si>
    <t>одржавање депоније смећа -физичка лица</t>
  </si>
  <si>
    <t>одржавање депоније смећа-локали</t>
  </si>
  <si>
    <t>сахрана у гробно место</t>
  </si>
  <si>
    <t>сахрана у гробницу</t>
  </si>
  <si>
    <t>закуп простора годишње</t>
  </si>
  <si>
    <t>одржавање и уређење гробља као целине</t>
  </si>
  <si>
    <t>коришћење мртвачнице</t>
  </si>
  <si>
    <t>коришћење погребних колица</t>
  </si>
  <si>
    <t>сахрана и превоз сандучета са фетусом</t>
  </si>
  <si>
    <t>укоп урне</t>
  </si>
  <si>
    <t>чишћење ручним путем</t>
  </si>
  <si>
    <t>чишћење машинским путем</t>
  </si>
  <si>
    <t>стругање</t>
  </si>
  <si>
    <t>прање</t>
  </si>
  <si>
    <t>поливање</t>
  </si>
  <si>
    <t>чишћење снега до 5 цм</t>
  </si>
  <si>
    <t>чишћење снега преко 5 цм</t>
  </si>
  <si>
    <t>уклањање угинулих паса, мачака и птица</t>
  </si>
  <si>
    <t>утовар и одвоз снега</t>
  </si>
  <si>
    <t>уклањање путничког возила</t>
  </si>
  <si>
    <t>уклањање комби возила, џипа</t>
  </si>
  <si>
    <t>покушај уклањања путничког возила</t>
  </si>
  <si>
    <t>покушај уклањања комби возила, џипа</t>
  </si>
  <si>
    <t>накнада за чување уклоњених возила</t>
  </si>
  <si>
    <t>1</t>
  </si>
  <si>
    <t>2</t>
  </si>
  <si>
    <t>3</t>
  </si>
  <si>
    <t>4</t>
  </si>
  <si>
    <t>30</t>
  </si>
  <si>
    <t>31</t>
  </si>
  <si>
    <t>32</t>
  </si>
  <si>
    <t>33</t>
  </si>
  <si>
    <t>34</t>
  </si>
  <si>
    <t>35</t>
  </si>
  <si>
    <t>36</t>
  </si>
  <si>
    <t>37</t>
  </si>
  <si>
    <t>ТЕКУЋИ РАЧУН</t>
  </si>
  <si>
    <t>АИК БАНКА</t>
  </si>
  <si>
    <t>АИК БАНКА- ЈАВНИ РАДОВИ</t>
  </si>
  <si>
    <t>БАНКА ИНТЕСА</t>
  </si>
  <si>
    <t>ТЕКУЋИ РАЧУН-РАЧУН ФОНДОВА</t>
  </si>
  <si>
    <t>ТЕКУЋИ РАЧУН- БОЛОВАЊЕ</t>
  </si>
  <si>
    <t>ГЛАВНА БЛАГАЈНА</t>
  </si>
  <si>
    <t>КОМЕРЦИЈАЛНА БАНКА</t>
  </si>
  <si>
    <t>МАРФИН БАНКА</t>
  </si>
  <si>
    <t>ТРЕЗОРСКИ РАЧУН</t>
  </si>
  <si>
    <t>природни одлив</t>
  </si>
  <si>
    <t>19a</t>
  </si>
  <si>
    <t>Превоз запослених на посао и са посла-Јавни радови</t>
  </si>
  <si>
    <t>Отпремнине за социјални програм</t>
  </si>
  <si>
    <t>услед смрти</t>
  </si>
  <si>
    <t>повећани обим посла</t>
  </si>
  <si>
    <t>раскид радног односа на сопствени захтев</t>
  </si>
  <si>
    <t>истек уговора на одређено време</t>
  </si>
  <si>
    <t>07.12.2016.</t>
  </si>
  <si>
    <t>01-5251/1-16</t>
  </si>
  <si>
    <t>31.12.2017.</t>
  </si>
  <si>
    <t>Рачунарска опрема</t>
  </si>
  <si>
    <t>Специјално возило за превоз покојника</t>
  </si>
  <si>
    <t>Група рачуна-рачун</t>
  </si>
  <si>
    <t xml:space="preserve">П О З И Ц И Ј А </t>
  </si>
  <si>
    <t>15.10.2015.</t>
  </si>
  <si>
    <t>БИЛАНС УСПЕХА за период 01.01 - 31.03.2018. године</t>
  </si>
  <si>
    <t xml:space="preserve">Индекс реализација  01.01.-31.03.2018. /план 01.01.-31.03.2018. </t>
  </si>
  <si>
    <t>01.01.-31.03.2018.</t>
  </si>
  <si>
    <t>План 
01.01-31.12.2018.</t>
  </si>
  <si>
    <t>Реализација 
01.01-31.12.2017.</t>
  </si>
  <si>
    <t>Реализација 01.01.2017. - 31.12.2017.</t>
  </si>
  <si>
    <t>План 01.01.2018 - 31.12.2018.</t>
  </si>
  <si>
    <t>БИЛАНС СТАЊА  на дан 31.03.2018.</t>
  </si>
  <si>
    <t>31.03.2018.</t>
  </si>
  <si>
    <t>Индекс реализација 31.03.2018/план 31.03.2018</t>
  </si>
  <si>
    <t>у периоду од 01.01. до 31.03. 2018. године</t>
  </si>
  <si>
    <t>01.01.-31.03.2018</t>
  </si>
  <si>
    <t>Индекс 01.01.-31.03.2018/план 01.01.-31.03.2018</t>
  </si>
  <si>
    <t>Стање на дан 31.12.2017. године*</t>
  </si>
  <si>
    <t>Стање на дан 31.03.2018. године**</t>
  </si>
  <si>
    <t>Претходна година
2017</t>
  </si>
  <si>
    <t>План за период 01.01-31.12.2018.текућа година</t>
  </si>
  <si>
    <t>Период од 01.01. до 31.03.2018.</t>
  </si>
  <si>
    <t>Период од 01.01. до 30.06.2018.</t>
  </si>
  <si>
    <t>Период од 01.01. до 30.09.2018.</t>
  </si>
  <si>
    <t>Период од 01.01. до 31.12.2018.</t>
  </si>
  <si>
    <t>Реализација 01.01.-31.12.2017. Претходна година</t>
  </si>
  <si>
    <t>План 01.01.-31.12.2018. Текућа година</t>
  </si>
  <si>
    <t>Индекс  01.01.-31.03.2018/план 01.01.-31.03.2018.</t>
  </si>
  <si>
    <t>30.06.2018.</t>
  </si>
  <si>
    <t>30.09.2018.</t>
  </si>
  <si>
    <t>31.12.2018.</t>
  </si>
  <si>
    <t>2018</t>
  </si>
  <si>
    <t>01.01.-30.06.2018</t>
  </si>
  <si>
    <t>01.01.-30.09.2018</t>
  </si>
  <si>
    <t>01.01.-31.12.2018</t>
  </si>
  <si>
    <t xml:space="preserve">      на дан 31.03.2018.</t>
  </si>
  <si>
    <t>Датум: 27.04.2018.</t>
  </si>
  <si>
    <t>Датум:27.04.2018.</t>
  </si>
  <si>
    <t>-</t>
  </si>
  <si>
    <t>БАНКА ИНТЕСА-НАПЛАТА</t>
  </si>
  <si>
    <t>ДЕВИЗНИ РАЧУН</t>
  </si>
  <si>
    <t>ПРЕЛЕЗАНИ РАЧУН</t>
  </si>
  <si>
    <t>ТЕХНИЧКИ РАЧУН</t>
  </si>
  <si>
    <t>ХАРТИЈЕ ОД ВРЕДНОСТИ</t>
  </si>
  <si>
    <t>КАРТИЦЕ И ЧЕКОВИ</t>
  </si>
  <si>
    <t>Ауто подизач</t>
  </si>
  <si>
    <t>Теренско возило за азил</t>
  </si>
  <si>
    <t> Опрема за службе</t>
  </si>
  <si>
    <t> -</t>
  </si>
  <si>
    <t>23а</t>
  </si>
  <si>
    <t>Помоћ радницима по ПКУ</t>
  </si>
</sst>
</file>

<file path=xl/styles.xml><?xml version="1.0" encoding="utf-8"?>
<styleSheet xmlns="http://schemas.openxmlformats.org/spreadsheetml/2006/main">
  <numFmts count="6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 &quot;Din.&quot;;\-#,##0\ &quot;Din.&quot;"/>
    <numFmt numFmtId="189" formatCode="#,##0\ &quot;Din.&quot;;[Red]\-#,##0\ &quot;Din.&quot;"/>
    <numFmt numFmtId="190" formatCode="#,##0.00\ &quot;Din.&quot;;\-#,##0.00\ &quot;Din.&quot;"/>
    <numFmt numFmtId="191" formatCode="#,##0.00\ &quot;Din.&quot;;[Red]\-#,##0.00\ &quot;Din.&quot;"/>
    <numFmt numFmtId="192" formatCode="_-* #,##0\ &quot;Din.&quot;_-;\-* #,##0\ &quot;Din.&quot;_-;_-* &quot;-&quot;\ &quot;Din.&quot;_-;_-@_-"/>
    <numFmt numFmtId="193" formatCode="_-* #,##0\ _D_i_n_._-;\-* #,##0\ _D_i_n_._-;_-* &quot;-&quot;\ _D_i_n_._-;_-@_-"/>
    <numFmt numFmtId="194" formatCode="_-* #,##0.00\ &quot;Din.&quot;_-;\-* #,##0.00\ &quot;Din.&quot;_-;_-* &quot;-&quot;??\ &quot;Din.&quot;_-;_-@_-"/>
    <numFmt numFmtId="195" formatCode="_-* #,##0.00\ _D_i_n_._-;\-* #,##0.00\ _D_i_n_._-;_-* &quot;-&quot;??\ _D_i_n_._-;_-@_-"/>
    <numFmt numFmtId="196" formatCode="#,##0.0_);\(#,##0.0\)"/>
    <numFmt numFmtId="197" formatCode="dd/mm/yyyy/"/>
    <numFmt numFmtId="198" formatCode="###########"/>
    <numFmt numFmtId="199" formatCode="[$-81A]d\.\ mmmm\ yyyy"/>
    <numFmt numFmtId="200" formatCode="&quot;Yes&quot;;&quot;Yes&quot;;&quot;No&quot;"/>
    <numFmt numFmtId="201" formatCode="&quot;True&quot;;&quot;True&quot;;&quot;False&quot;"/>
    <numFmt numFmtId="202" formatCode="&quot;On&quot;;&quot;On&quot;;&quot;Off&quot;"/>
    <numFmt numFmtId="203" formatCode="[$€-2]\ #,##0.00_);[Red]\([$€-2]\ #,##0.00\)"/>
    <numFmt numFmtId="204" formatCode="_(* #,##0_);_(* \(#,##0\);_(* &quot;-&quot;??_);_(@_)"/>
    <numFmt numFmtId="205" formatCode="_(* #,##0.0_);_(* \(#,##0.0\);_(* &quot;-&quot;??_);_(@_)"/>
    <numFmt numFmtId="206" formatCode="_(* #,##0.000_);_(* \(#,##0.000\);_(* &quot;-&quot;??_);_(@_)"/>
    <numFmt numFmtId="207" formatCode="_(* #,##0.0000_);_(* \(#,##0.0000\);_(* &quot;-&quot;??_);_(@_)"/>
    <numFmt numFmtId="208" formatCode="[$-809]dd\ mmmm\ yyyy"/>
    <numFmt numFmtId="209" formatCode="0.00000000"/>
    <numFmt numFmtId="210" formatCode="0.000000000"/>
    <numFmt numFmtId="211" formatCode="0.0000000000"/>
    <numFmt numFmtId="212" formatCode="0.0000000"/>
    <numFmt numFmtId="213" formatCode="0.000000"/>
    <numFmt numFmtId="214" formatCode="0.00000"/>
    <numFmt numFmtId="215" formatCode="0.0000"/>
    <numFmt numFmtId="216" formatCode="0.000"/>
    <numFmt numFmtId="217" formatCode="0.0"/>
    <numFmt numFmtId="218" formatCode="_(* #,##0.00_);_(* \(#,##0.00\);_(* \-??_);_(@_)"/>
    <numFmt numFmtId="219" formatCode="_(* #,##0.0_);_(* \(#,##0.0\);_(* &quot;-&quot;_);_(@_)"/>
    <numFmt numFmtId="220" formatCode="_(* #,##0.00_);_(* \(#,##0.00\);_(* &quot;-&quot;_);_(@_)"/>
  </numFmts>
  <fonts count="83">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b/>
      <sz val="8"/>
      <name val="Arial"/>
      <family val="2"/>
    </font>
    <font>
      <b/>
      <sz val="12"/>
      <name val="Arial"/>
      <family val="2"/>
    </font>
    <font>
      <sz val="11"/>
      <name val="Arial"/>
      <family val="2"/>
    </font>
    <font>
      <b/>
      <sz val="8"/>
      <name val="Times New Roman"/>
      <family val="1"/>
    </font>
    <font>
      <sz val="14"/>
      <name val="Arial"/>
      <family val="2"/>
    </font>
    <font>
      <b/>
      <sz val="14"/>
      <name val="Arial"/>
      <family val="2"/>
    </font>
    <font>
      <b/>
      <sz val="11"/>
      <name val="Arial"/>
      <family val="2"/>
    </font>
    <font>
      <b/>
      <sz val="11"/>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9"/>
      <color indexed="8"/>
      <name val="Arial"/>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9"/>
      <color rgb="FF000000"/>
      <name val="Arial"/>
      <family val="2"/>
    </font>
    <font>
      <sz val="11"/>
      <color rgb="FF000000"/>
      <name val="Arial"/>
      <family val="2"/>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style="thin"/>
      <bottom style="thin"/>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medium"/>
      <right>
        <color indexed="63"/>
      </right>
      <top style="thin"/>
      <bottom style="thin"/>
    </border>
    <border>
      <left style="medium"/>
      <right>
        <color indexed="63"/>
      </right>
      <top style="thin"/>
      <bottom style="medium"/>
    </border>
    <border>
      <left style="thin">
        <color indexed="8"/>
      </left>
      <right style="thin">
        <color indexed="8"/>
      </right>
      <top style="thin">
        <color indexed="8"/>
      </top>
      <bottom style="medium">
        <color indexed="8"/>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medium"/>
      <right style="thin"/>
      <top style="medium"/>
      <bottom>
        <color indexed="63"/>
      </botto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style="medium"/>
    </border>
    <border>
      <left style="thin">
        <color indexed="8"/>
      </left>
      <right style="thin">
        <color indexed="8"/>
      </right>
      <top style="thin">
        <color indexed="8"/>
      </top>
      <bottom style="thin">
        <color indexed="8"/>
      </bottom>
    </border>
    <border>
      <left style="thin"/>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style="medium"/>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color indexed="63"/>
      </top>
      <bottom style="thin">
        <color indexed="8"/>
      </bottom>
    </border>
    <border>
      <left style="medium"/>
      <right>
        <color indexed="63"/>
      </right>
      <top style="medium"/>
      <bottom style="thin"/>
    </border>
    <border>
      <left style="thin">
        <color indexed="8"/>
      </left>
      <right style="medium"/>
      <top style="medium"/>
      <bottom>
        <color indexed="63"/>
      </bottom>
    </border>
    <border>
      <left style="thin">
        <color indexed="8"/>
      </left>
      <right style="medium"/>
      <top>
        <color indexed="63"/>
      </top>
      <bottom style="mediu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medium"/>
      <right style="thin"/>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diagonalUp="1">
      <left style="medium"/>
      <right style="thin"/>
      <top style="medium"/>
      <bottom style="thin"/>
      <diagonal style="thin"/>
    </border>
    <border diagonalUp="1">
      <left style="medium"/>
      <right style="thin"/>
      <top style="thin"/>
      <bottom style="medium"/>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218" fontId="0" fillId="0" borderId="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97" fontId="1" fillId="0" borderId="0" xfId="0" applyNumberFormat="1" applyFont="1" applyBorder="1" applyAlignment="1">
      <alignment horizontal="center" vertical="center" wrapText="1"/>
    </xf>
    <xf numFmtId="197"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60" applyFont="1" applyFill="1" applyBorder="1" applyAlignment="1">
      <alignment horizontal="left" vertical="center" wrapText="1"/>
      <protection/>
    </xf>
    <xf numFmtId="49" fontId="11" fillId="32" borderId="10" xfId="60" applyNumberFormat="1" applyFont="1" applyFill="1" applyBorder="1" applyAlignment="1">
      <alignment horizontal="center" vertical="center" wrapText="1"/>
      <protection/>
    </xf>
    <xf numFmtId="0" fontId="11" fillId="32" borderId="10" xfId="60" applyFont="1" applyFill="1" applyBorder="1" applyAlignment="1">
      <alignment/>
      <protection/>
    </xf>
    <xf numFmtId="0" fontId="11" fillId="32" borderId="10" xfId="60" applyFont="1" applyFill="1" applyBorder="1" applyAlignment="1">
      <alignment horizontal="left" wrapText="1"/>
      <protection/>
    </xf>
    <xf numFmtId="0" fontId="11" fillId="32" borderId="10" xfId="60" applyFont="1" applyFill="1" applyBorder="1" applyAlignment="1">
      <alignment horizontal="left"/>
      <protection/>
    </xf>
    <xf numFmtId="0" fontId="11" fillId="0" borderId="0" xfId="0" applyFont="1" applyBorder="1" applyAlignment="1">
      <alignment vertical="center"/>
    </xf>
    <xf numFmtId="0" fontId="11" fillId="32" borderId="10" xfId="60"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4"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2" fillId="0" borderId="0" xfId="0" applyFont="1" applyAlignment="1">
      <alignment vertical="center"/>
    </xf>
    <xf numFmtId="0" fontId="75" fillId="0" borderId="11" xfId="0" applyFont="1" applyBorder="1" applyAlignment="1">
      <alignment vertical="center" wrapText="1"/>
    </xf>
    <xf numFmtId="0" fontId="76" fillId="0" borderId="10" xfId="0" applyFont="1" applyBorder="1" applyAlignment="1">
      <alignment horizontal="center" vertical="center" wrapText="1"/>
    </xf>
    <xf numFmtId="0" fontId="76" fillId="0" borderId="11" xfId="0" applyFont="1" applyBorder="1" applyAlignment="1">
      <alignment vertical="center" wrapText="1"/>
    </xf>
    <xf numFmtId="0" fontId="75" fillId="0" borderId="12" xfId="0" applyFont="1" applyBorder="1" applyAlignment="1">
      <alignment vertical="center" wrapText="1"/>
    </xf>
    <xf numFmtId="0" fontId="76"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75" fillId="0" borderId="16" xfId="0" applyFont="1" applyBorder="1" applyAlignment="1">
      <alignment vertical="center" wrapText="1"/>
    </xf>
    <xf numFmtId="0" fontId="76"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7" xfId="60" applyFont="1" applyFill="1" applyBorder="1" applyAlignment="1">
      <alignment horizontal="left" vertical="center" wrapText="1"/>
      <protection/>
    </xf>
    <xf numFmtId="49" fontId="11" fillId="32" borderId="16" xfId="60" applyNumberFormat="1" applyFont="1" applyFill="1" applyBorder="1" applyAlignment="1">
      <alignment horizontal="center"/>
      <protection/>
    </xf>
    <xf numFmtId="49" fontId="11" fillId="32" borderId="11" xfId="60" applyNumberFormat="1" applyFont="1" applyFill="1" applyBorder="1" applyAlignment="1">
      <alignment horizontal="center"/>
      <protection/>
    </xf>
    <xf numFmtId="49" fontId="11" fillId="32" borderId="12" xfId="60" applyNumberFormat="1" applyFont="1" applyFill="1" applyBorder="1" applyAlignment="1">
      <alignment horizontal="center"/>
      <protection/>
    </xf>
    <xf numFmtId="0" fontId="11" fillId="32" borderId="13" xfId="60" applyFont="1" applyFill="1" applyBorder="1" applyAlignment="1">
      <alignment horizontal="left" wrapText="1"/>
      <protection/>
    </xf>
    <xf numFmtId="0" fontId="1" fillId="0" borderId="11" xfId="0" applyFont="1" applyBorder="1" applyAlignment="1">
      <alignmen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2" xfId="0" applyFont="1" applyBorder="1" applyAlignment="1">
      <alignment/>
    </xf>
    <xf numFmtId="0" fontId="14" fillId="0" borderId="15"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5" xfId="0" applyFont="1" applyBorder="1" applyAlignment="1">
      <alignment/>
    </xf>
    <xf numFmtId="0" fontId="74" fillId="0" borderId="12" xfId="0" applyFont="1" applyBorder="1" applyAlignment="1">
      <alignment horizontal="center" vertical="center" wrapText="1"/>
    </xf>
    <xf numFmtId="0" fontId="74" fillId="0" borderId="13" xfId="0" applyFont="1" applyBorder="1" applyAlignment="1">
      <alignment/>
    </xf>
    <xf numFmtId="0" fontId="74" fillId="0" borderId="14" xfId="0" applyFont="1" applyBorder="1" applyAlignment="1">
      <alignment/>
    </xf>
    <xf numFmtId="0" fontId="2" fillId="0" borderId="23" xfId="0" applyFont="1" applyBorder="1" applyAlignment="1">
      <alignment/>
    </xf>
    <xf numFmtId="0" fontId="14" fillId="0" borderId="11" xfId="0" applyFont="1" applyBorder="1" applyAlignment="1">
      <alignment horizontal="center" vertical="center" wrapText="1"/>
    </xf>
    <xf numFmtId="0" fontId="74" fillId="0" borderId="11" xfId="0" applyFont="1" applyBorder="1" applyAlignment="1">
      <alignment/>
    </xf>
    <xf numFmtId="0" fontId="74"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2" fillId="0" borderId="30"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31" xfId="0" applyFont="1" applyBorder="1" applyAlignment="1">
      <alignment/>
    </xf>
    <xf numFmtId="0" fontId="8" fillId="0" borderId="25" xfId="0" applyFont="1" applyBorder="1" applyAlignment="1">
      <alignment/>
    </xf>
    <xf numFmtId="0" fontId="1" fillId="0" borderId="27" xfId="0" applyFont="1" applyBorder="1" applyAlignment="1">
      <alignment/>
    </xf>
    <xf numFmtId="0" fontId="2" fillId="0" borderId="32" xfId="0" applyFont="1" applyBorder="1" applyAlignment="1">
      <alignment horizontal="center" vertical="center" wrapText="1"/>
    </xf>
    <xf numFmtId="0" fontId="20" fillId="0" borderId="0" xfId="60" applyFont="1">
      <alignment/>
      <protection/>
    </xf>
    <xf numFmtId="0" fontId="20" fillId="0" borderId="0" xfId="60" applyFont="1" applyAlignment="1">
      <alignment horizontal="right"/>
      <protection/>
    </xf>
    <xf numFmtId="0" fontId="1" fillId="0" borderId="0" xfId="60" applyFont="1">
      <alignment/>
      <protection/>
    </xf>
    <xf numFmtId="0" fontId="10" fillId="0" borderId="0" xfId="60" applyFont="1">
      <alignment/>
      <protection/>
    </xf>
    <xf numFmtId="0" fontId="14" fillId="0" borderId="0" xfId="60" applyFont="1">
      <alignment/>
      <protection/>
    </xf>
    <xf numFmtId="0" fontId="13" fillId="0" borderId="0" xfId="60" applyFont="1" applyAlignment="1">
      <alignment vertical="center"/>
      <protection/>
    </xf>
    <xf numFmtId="0" fontId="14" fillId="0" borderId="13" xfId="60" applyFont="1" applyBorder="1" applyAlignment="1">
      <alignment horizontal="center" vertical="center" wrapText="1"/>
      <protection/>
    </xf>
    <xf numFmtId="0" fontId="21" fillId="0" borderId="16" xfId="60" applyFont="1" applyBorder="1" applyAlignment="1">
      <alignment horizontal="center" vertical="center" wrapText="1"/>
      <protection/>
    </xf>
    <xf numFmtId="0" fontId="21" fillId="0" borderId="17" xfId="60" applyFont="1" applyBorder="1" applyAlignment="1">
      <alignment horizontal="center" vertical="center" wrapText="1"/>
      <protection/>
    </xf>
    <xf numFmtId="0" fontId="21" fillId="0" borderId="18" xfId="60" applyFont="1" applyBorder="1" applyAlignment="1">
      <alignment horizontal="center" vertical="center" wrapText="1"/>
      <protection/>
    </xf>
    <xf numFmtId="0" fontId="21" fillId="0" borderId="11" xfId="60" applyFont="1" applyBorder="1" applyAlignment="1">
      <alignment vertical="center" wrapText="1"/>
      <protection/>
    </xf>
    <xf numFmtId="0" fontId="14" fillId="0" borderId="10" xfId="60" applyFont="1" applyBorder="1" applyAlignment="1">
      <alignment vertical="center" wrapText="1"/>
      <protection/>
    </xf>
    <xf numFmtId="0" fontId="14" fillId="0" borderId="10" xfId="60" applyFont="1" applyBorder="1" applyAlignment="1">
      <alignment horizontal="center" vertical="center" wrapText="1"/>
      <protection/>
    </xf>
    <xf numFmtId="0" fontId="14" fillId="0" borderId="33" xfId="60" applyFont="1" applyBorder="1" applyAlignment="1">
      <alignment horizontal="center" vertical="center" wrapText="1"/>
      <protection/>
    </xf>
    <xf numFmtId="0" fontId="14" fillId="0" borderId="33" xfId="60" applyFont="1" applyBorder="1" applyAlignment="1">
      <alignment vertical="center" wrapText="1"/>
      <protection/>
    </xf>
    <xf numFmtId="0" fontId="10" fillId="0" borderId="0" xfId="60" applyFont="1">
      <alignment/>
      <protection/>
    </xf>
    <xf numFmtId="0" fontId="10" fillId="0" borderId="0" xfId="60" applyFont="1" applyAlignment="1">
      <alignment horizontal="center"/>
      <protection/>
    </xf>
    <xf numFmtId="0" fontId="21" fillId="35" borderId="11" xfId="60" applyFont="1" applyFill="1" applyBorder="1" applyAlignment="1">
      <alignment vertical="center" wrapText="1"/>
      <protection/>
    </xf>
    <xf numFmtId="3" fontId="22" fillId="0" borderId="10" xfId="60" applyNumberFormat="1" applyFont="1" applyBorder="1" applyAlignment="1">
      <alignment vertical="center" wrapText="1"/>
      <protection/>
    </xf>
    <xf numFmtId="3" fontId="22" fillId="0" borderId="15" xfId="60" applyNumberFormat="1" applyFont="1" applyBorder="1" applyAlignment="1">
      <alignment vertical="center" wrapText="1"/>
      <protection/>
    </xf>
    <xf numFmtId="3" fontId="14" fillId="0" borderId="10" xfId="60" applyNumberFormat="1" applyFont="1" applyBorder="1" applyAlignment="1">
      <alignment vertical="center" wrapText="1"/>
      <protection/>
    </xf>
    <xf numFmtId="3" fontId="14" fillId="0" borderId="13" xfId="60" applyNumberFormat="1" applyFont="1" applyBorder="1" applyAlignment="1">
      <alignment vertical="center" wrapText="1"/>
      <protection/>
    </xf>
    <xf numFmtId="3" fontId="22" fillId="0" borderId="13" xfId="60" applyNumberFormat="1" applyFont="1" applyBorder="1" applyAlignment="1">
      <alignment vertical="center" wrapText="1"/>
      <protection/>
    </xf>
    <xf numFmtId="3" fontId="22" fillId="0" borderId="14" xfId="60" applyNumberFormat="1" applyFont="1" applyBorder="1" applyAlignment="1">
      <alignment vertical="center" wrapText="1"/>
      <protection/>
    </xf>
    <xf numFmtId="0" fontId="14" fillId="0" borderId="0" xfId="60" applyFont="1" applyAlignment="1">
      <alignment horizontal="right"/>
      <protection/>
    </xf>
    <xf numFmtId="3" fontId="1" fillId="0" borderId="15" xfId="0" applyNumberFormat="1" applyFont="1" applyBorder="1" applyAlignment="1">
      <alignment horizontal="center" vertical="center" wrapText="1"/>
    </xf>
    <xf numFmtId="3" fontId="12" fillId="0" borderId="15" xfId="0" applyNumberFormat="1" applyFont="1" applyFill="1" applyBorder="1" applyAlignment="1">
      <alignment horizontal="center" vertical="center"/>
    </xf>
    <xf numFmtId="3" fontId="1" fillId="0" borderId="18"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7" xfId="0" applyNumberFormat="1" applyFont="1" applyBorder="1" applyAlignment="1">
      <alignment horizontal="right" vertical="center" wrapText="1"/>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 fillId="0" borderId="10" xfId="0" applyNumberFormat="1" applyFont="1" applyBorder="1" applyAlignment="1">
      <alignment horizontal="right" vertical="center" wrapText="1"/>
    </xf>
    <xf numFmtId="0" fontId="2" fillId="0" borderId="28"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3" xfId="0" applyNumberFormat="1" applyFont="1" applyBorder="1" applyAlignment="1">
      <alignment/>
    </xf>
    <xf numFmtId="3" fontId="2" fillId="0" borderId="34" xfId="0" applyNumberFormat="1"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12" fillId="0" borderId="33" xfId="0" applyFont="1" applyBorder="1" applyAlignment="1">
      <alignment/>
    </xf>
    <xf numFmtId="49" fontId="12" fillId="0" borderId="37" xfId="0" applyNumberFormat="1" applyFont="1" applyBorder="1" applyAlignment="1">
      <alignment horizontal="center" vertical="center"/>
    </xf>
    <xf numFmtId="49" fontId="16" fillId="0" borderId="38"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2" fillId="34" borderId="41"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35" borderId="12" xfId="0" applyNumberFormat="1" applyFont="1" applyFill="1" applyBorder="1" applyAlignment="1">
      <alignment horizontal="center" vertical="center"/>
    </xf>
    <xf numFmtId="0" fontId="14" fillId="0" borderId="0" xfId="60" applyFont="1" applyAlignment="1">
      <alignment wrapText="1"/>
      <protection/>
    </xf>
    <xf numFmtId="0" fontId="5" fillId="0" borderId="29" xfId="0" applyFont="1" applyBorder="1" applyAlignment="1">
      <alignment horizontal="center" vertical="center" wrapText="1"/>
    </xf>
    <xf numFmtId="0" fontId="5" fillId="0" borderId="28"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77" fillId="0" borderId="0" xfId="0" applyFont="1" applyAlignment="1">
      <alignment/>
    </xf>
    <xf numFmtId="0" fontId="77" fillId="0" borderId="0" xfId="0" applyFont="1" applyBorder="1" applyAlignment="1">
      <alignment horizontal="right"/>
    </xf>
    <xf numFmtId="0" fontId="77" fillId="0" borderId="0" xfId="0" applyFont="1" applyBorder="1" applyAlignment="1">
      <alignment/>
    </xf>
    <xf numFmtId="0" fontId="77"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0" fontId="78" fillId="0" borderId="0" xfId="0" applyFont="1" applyAlignment="1">
      <alignment/>
    </xf>
    <xf numFmtId="0" fontId="77" fillId="0" borderId="42" xfId="0" applyFont="1" applyBorder="1" applyAlignment="1">
      <alignment horizontal="right"/>
    </xf>
    <xf numFmtId="3" fontId="77" fillId="0" borderId="18" xfId="0" applyNumberFormat="1" applyFont="1" applyBorder="1" applyAlignment="1">
      <alignment horizontal="right"/>
    </xf>
    <xf numFmtId="3" fontId="77" fillId="0" borderId="16" xfId="0" applyNumberFormat="1" applyFont="1" applyBorder="1" applyAlignment="1">
      <alignment horizontal="right"/>
    </xf>
    <xf numFmtId="3" fontId="77" fillId="0" borderId="15" xfId="0" applyNumberFormat="1" applyFont="1" applyBorder="1" applyAlignment="1">
      <alignment horizontal="right"/>
    </xf>
    <xf numFmtId="3" fontId="77" fillId="0" borderId="11" xfId="0" applyNumberFormat="1" applyFont="1" applyBorder="1" applyAlignment="1">
      <alignment horizontal="right"/>
    </xf>
    <xf numFmtId="0" fontId="77" fillId="0" borderId="23" xfId="0" applyFont="1" applyBorder="1" applyAlignment="1">
      <alignment horizontal="right"/>
    </xf>
    <xf numFmtId="0" fontId="79" fillId="0" borderId="0" xfId="0" applyFont="1" applyAlignment="1">
      <alignment vertical="center"/>
    </xf>
    <xf numFmtId="0" fontId="0" fillId="0" borderId="43" xfId="0" applyBorder="1" applyAlignment="1">
      <alignment/>
    </xf>
    <xf numFmtId="0" fontId="77" fillId="0" borderId="0" xfId="0" applyFont="1" applyFill="1" applyBorder="1" applyAlignment="1">
      <alignment horizontal="right" vertical="center"/>
    </xf>
    <xf numFmtId="0" fontId="77" fillId="0" borderId="0" xfId="0" applyFont="1" applyFill="1" applyBorder="1" applyAlignment="1">
      <alignment/>
    </xf>
    <xf numFmtId="0" fontId="3" fillId="0" borderId="10" xfId="0" applyFont="1" applyBorder="1" applyAlignment="1">
      <alignment horizontal="center" vertical="center" wrapText="1"/>
    </xf>
    <xf numFmtId="4" fontId="3" fillId="0" borderId="10"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justify" vertical="top" wrapText="1"/>
    </xf>
    <xf numFmtId="49" fontId="2" fillId="0" borderId="10" xfId="0" applyNumberFormat="1" applyFont="1" applyBorder="1" applyAlignment="1">
      <alignment horizontal="center" vertical="center"/>
    </xf>
    <xf numFmtId="0" fontId="11" fillId="0" borderId="30" xfId="61" applyFont="1" applyBorder="1">
      <alignment/>
      <protection/>
    </xf>
    <xf numFmtId="0" fontId="11" fillId="0" borderId="10" xfId="61" applyFont="1" applyBorder="1">
      <alignment/>
      <protection/>
    </xf>
    <xf numFmtId="0" fontId="12" fillId="0" borderId="44" xfId="0" applyFont="1" applyBorder="1" applyAlignment="1">
      <alignment/>
    </xf>
    <xf numFmtId="0" fontId="11" fillId="0" borderId="13" xfId="61" applyFont="1" applyBorder="1">
      <alignment/>
      <protection/>
    </xf>
    <xf numFmtId="0" fontId="12" fillId="34" borderId="45" xfId="0" applyFont="1" applyFill="1" applyBorder="1" applyAlignment="1">
      <alignment/>
    </xf>
    <xf numFmtId="204" fontId="12" fillId="35" borderId="40" xfId="0" applyNumberFormat="1" applyFont="1" applyFill="1" applyBorder="1" applyAlignment="1">
      <alignment/>
    </xf>
    <xf numFmtId="204" fontId="12" fillId="0" borderId="28" xfId="42" applyNumberFormat="1" applyFont="1" applyBorder="1" applyAlignment="1">
      <alignment/>
    </xf>
    <xf numFmtId="0" fontId="12" fillId="34" borderId="40" xfId="0" applyFont="1" applyFill="1" applyBorder="1" applyAlignment="1">
      <alignment/>
    </xf>
    <xf numFmtId="204" fontId="12" fillId="0" borderId="46" xfId="42" applyNumberFormat="1" applyFont="1" applyBorder="1" applyAlignment="1">
      <alignment/>
    </xf>
    <xf numFmtId="0" fontId="5" fillId="0" borderId="13" xfId="0" applyFont="1" applyBorder="1" applyAlignment="1">
      <alignment horizontal="center"/>
    </xf>
    <xf numFmtId="0" fontId="11" fillId="0" borderId="10" xfId="0" applyFont="1" applyBorder="1" applyAlignment="1">
      <alignment horizontal="center"/>
    </xf>
    <xf numFmtId="3" fontId="0" fillId="0" borderId="0" xfId="0" applyNumberFormat="1" applyAlignment="1">
      <alignment/>
    </xf>
    <xf numFmtId="204" fontId="74" fillId="0" borderId="15" xfId="42" applyNumberFormat="1" applyFont="1" applyBorder="1" applyAlignment="1">
      <alignment/>
    </xf>
    <xf numFmtId="0" fontId="74" fillId="0" borderId="10" xfId="0" applyFont="1" applyBorder="1" applyAlignment="1">
      <alignment wrapText="1"/>
    </xf>
    <xf numFmtId="0" fontId="21" fillId="0" borderId="47" xfId="60" applyFont="1" applyBorder="1" applyAlignment="1">
      <alignment vertical="center" wrapText="1"/>
      <protection/>
    </xf>
    <xf numFmtId="0" fontId="21" fillId="0" borderId="48" xfId="60" applyFont="1" applyBorder="1" applyAlignment="1">
      <alignment vertical="center" wrapText="1"/>
      <protection/>
    </xf>
    <xf numFmtId="0" fontId="14" fillId="0" borderId="11" xfId="60" applyFont="1" applyBorder="1" applyAlignment="1">
      <alignment vertical="center" wrapText="1"/>
      <protection/>
    </xf>
    <xf numFmtId="0" fontId="14" fillId="0" borderId="11" xfId="60" applyFont="1" applyBorder="1" applyAlignment="1">
      <alignment horizontal="left" vertical="center" wrapText="1"/>
      <protection/>
    </xf>
    <xf numFmtId="0" fontId="14" fillId="0" borderId="12" xfId="60" applyFont="1" applyBorder="1" applyAlignment="1">
      <alignment vertical="center" wrapText="1"/>
      <protection/>
    </xf>
    <xf numFmtId="0" fontId="5" fillId="0" borderId="10" xfId="0" applyFont="1" applyBorder="1" applyAlignment="1">
      <alignment horizontal="center"/>
    </xf>
    <xf numFmtId="0" fontId="2" fillId="0" borderId="10" xfId="0" applyFont="1" applyBorder="1" applyAlignment="1">
      <alignment horizontal="right"/>
    </xf>
    <xf numFmtId="0" fontId="77" fillId="33" borderId="10" xfId="0" applyFont="1" applyFill="1" applyBorder="1" applyAlignment="1">
      <alignment horizontal="right" vertical="center"/>
    </xf>
    <xf numFmtId="0" fontId="77" fillId="33" borderId="10" xfId="0" applyFont="1" applyFill="1" applyBorder="1" applyAlignment="1">
      <alignment/>
    </xf>
    <xf numFmtId="3" fontId="77" fillId="33" borderId="10" xfId="0" applyNumberFormat="1" applyFont="1" applyFill="1" applyBorder="1" applyAlignment="1">
      <alignment/>
    </xf>
    <xf numFmtId="49" fontId="15" fillId="33" borderId="12" xfId="0" applyNumberFormat="1" applyFont="1" applyFill="1" applyBorder="1" applyAlignment="1" applyProtection="1">
      <alignment horizontal="center" vertical="center" wrapText="1"/>
      <protection/>
    </xf>
    <xf numFmtId="1" fontId="14" fillId="0" borderId="10" xfId="0" applyNumberFormat="1" applyFont="1" applyBorder="1" applyAlignment="1">
      <alignment vertical="center" wrapText="1"/>
    </xf>
    <xf numFmtId="0" fontId="14" fillId="0" borderId="10" xfId="0" applyFont="1" applyBorder="1" applyAlignment="1">
      <alignment vertical="center" wrapText="1"/>
    </xf>
    <xf numFmtId="0" fontId="5" fillId="0" borderId="49" xfId="0" applyFont="1" applyBorder="1" applyAlignment="1">
      <alignment horizontal="center" vertical="center" wrapText="1"/>
    </xf>
    <xf numFmtId="3" fontId="77" fillId="0" borderId="0" xfId="0" applyNumberFormat="1" applyFont="1" applyFill="1" applyBorder="1" applyAlignment="1">
      <alignment horizontal="right"/>
    </xf>
    <xf numFmtId="204" fontId="11" fillId="0" borderId="0" xfId="0" applyNumberFormat="1" applyFont="1" applyAlignment="1">
      <alignment/>
    </xf>
    <xf numFmtId="0" fontId="74" fillId="0" borderId="10" xfId="0" applyFont="1" applyBorder="1" applyAlignment="1">
      <alignment vertical="center"/>
    </xf>
    <xf numFmtId="0" fontId="74" fillId="0" borderId="11" xfId="0" applyFont="1" applyBorder="1" applyAlignment="1">
      <alignment horizontal="left" vertical="center"/>
    </xf>
    <xf numFmtId="0" fontId="77" fillId="33" borderId="0" xfId="0" applyFont="1" applyFill="1" applyBorder="1" applyAlignment="1">
      <alignment horizontal="right" vertical="center"/>
    </xf>
    <xf numFmtId="0" fontId="77" fillId="33" borderId="0" xfId="0" applyFont="1" applyFill="1" applyBorder="1" applyAlignment="1">
      <alignment/>
    </xf>
    <xf numFmtId="3" fontId="77" fillId="33" borderId="0" xfId="0" applyNumberFormat="1" applyFont="1" applyFill="1" applyBorder="1" applyAlignment="1">
      <alignment/>
    </xf>
    <xf numFmtId="0" fontId="5" fillId="0" borderId="10" xfId="0" applyFont="1" applyBorder="1" applyAlignment="1">
      <alignment horizontal="center"/>
    </xf>
    <xf numFmtId="3" fontId="26" fillId="36" borderId="10" xfId="61" applyNumberFormat="1" applyFont="1" applyFill="1" applyBorder="1" applyAlignment="1">
      <alignment horizontal="right" vertical="center" wrapText="1"/>
      <protection/>
    </xf>
    <xf numFmtId="0" fontId="5" fillId="0" borderId="30" xfId="60" applyFont="1" applyBorder="1" applyAlignment="1">
      <alignment horizontal="left" vertical="center" wrapText="1"/>
      <protection/>
    </xf>
    <xf numFmtId="0" fontId="12" fillId="0" borderId="50" xfId="0" applyFont="1" applyBorder="1" applyAlignment="1">
      <alignment horizontal="center" vertical="center"/>
    </xf>
    <xf numFmtId="0" fontId="12" fillId="0" borderId="51" xfId="0" applyFont="1" applyBorder="1" applyAlignment="1">
      <alignment horizontal="center" vertical="center"/>
    </xf>
    <xf numFmtId="49" fontId="12" fillId="35" borderId="48" xfId="0" applyNumberFormat="1" applyFont="1" applyFill="1" applyBorder="1" applyAlignment="1">
      <alignment horizontal="center" vertical="center"/>
    </xf>
    <xf numFmtId="0" fontId="11" fillId="0" borderId="33" xfId="61" applyFont="1" applyBorder="1">
      <alignment/>
      <protection/>
    </xf>
    <xf numFmtId="0" fontId="12" fillId="0" borderId="25" xfId="0" applyFont="1" applyBorder="1" applyAlignment="1">
      <alignment/>
    </xf>
    <xf numFmtId="0" fontId="12" fillId="0" borderId="26" xfId="0" applyFont="1" applyBorder="1" applyAlignment="1">
      <alignment/>
    </xf>
    <xf numFmtId="0" fontId="12" fillId="0" borderId="27" xfId="0" applyFont="1" applyBorder="1" applyAlignment="1">
      <alignment/>
    </xf>
    <xf numFmtId="3" fontId="77" fillId="0" borderId="0" xfId="0" applyNumberFormat="1" applyFont="1" applyAlignment="1">
      <alignment/>
    </xf>
    <xf numFmtId="0" fontId="14" fillId="0" borderId="10" xfId="0" applyFont="1" applyFill="1" applyBorder="1" applyAlignment="1">
      <alignment horizontal="right" vertical="center" wrapText="1"/>
    </xf>
    <xf numFmtId="3" fontId="14" fillId="0" borderId="10" xfId="0" applyNumberFormat="1" applyFont="1" applyFill="1" applyBorder="1" applyAlignment="1">
      <alignment horizontal="right" vertical="center" wrapText="1"/>
    </xf>
    <xf numFmtId="3" fontId="22" fillId="0" borderId="33" xfId="60" applyNumberFormat="1" applyFont="1" applyFill="1" applyBorder="1" applyAlignment="1">
      <alignment horizontal="center" vertical="center" wrapText="1"/>
      <protection/>
    </xf>
    <xf numFmtId="3" fontId="22" fillId="0" borderId="33" xfId="60" applyNumberFormat="1" applyFont="1" applyFill="1" applyBorder="1" applyAlignment="1">
      <alignment vertical="center" wrapText="1"/>
      <protection/>
    </xf>
    <xf numFmtId="3" fontId="22" fillId="0" borderId="20" xfId="60" applyNumberFormat="1" applyFont="1" applyFill="1" applyBorder="1" applyAlignment="1">
      <alignment vertical="center" wrapText="1"/>
      <protection/>
    </xf>
    <xf numFmtId="204" fontId="12" fillId="35" borderId="14" xfId="0" applyNumberFormat="1" applyFont="1" applyFill="1" applyBorder="1" applyAlignment="1">
      <alignment/>
    </xf>
    <xf numFmtId="0" fontId="19" fillId="0" borderId="0" xfId="0" applyFont="1" applyAlignment="1">
      <alignment/>
    </xf>
    <xf numFmtId="0" fontId="1" fillId="0" borderId="52" xfId="0" applyFont="1" applyBorder="1" applyAlignment="1">
      <alignment horizontal="center" vertical="center" wrapText="1"/>
    </xf>
    <xf numFmtId="0" fontId="1" fillId="0" borderId="52" xfId="0" applyFont="1" applyBorder="1" applyAlignment="1">
      <alignment horizontal="center" vertical="center"/>
    </xf>
    <xf numFmtId="0" fontId="1" fillId="0" borderId="46" xfId="0" applyFont="1" applyBorder="1" applyAlignment="1">
      <alignment horizontal="center" vertical="center" wrapText="1"/>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0" fontId="3" fillId="0" borderId="33" xfId="0" applyFont="1" applyBorder="1" applyAlignment="1">
      <alignment horizontal="center" vertical="center" wrapText="1"/>
    </xf>
    <xf numFmtId="0" fontId="14" fillId="0" borderId="36" xfId="0" applyFont="1" applyBorder="1" applyAlignment="1">
      <alignment horizontal="center" vertical="center" wrapText="1"/>
    </xf>
    <xf numFmtId="3" fontId="80" fillId="0" borderId="10" xfId="0" applyNumberFormat="1" applyFont="1" applyBorder="1" applyAlignment="1">
      <alignment horizontal="right" vertical="center" wrapText="1"/>
    </xf>
    <xf numFmtId="49" fontId="2" fillId="0" borderId="16" xfId="0" applyNumberFormat="1" applyFont="1" applyBorder="1" applyAlignment="1">
      <alignment horizontal="center" vertical="center"/>
    </xf>
    <xf numFmtId="0" fontId="14" fillId="0" borderId="17" xfId="0" applyFont="1" applyBorder="1" applyAlignment="1">
      <alignment horizontal="left" vertical="center" wrapText="1"/>
    </xf>
    <xf numFmtId="1" fontId="14" fillId="0" borderId="17" xfId="0" applyNumberFormat="1" applyFont="1" applyBorder="1" applyAlignment="1">
      <alignment vertical="center" wrapText="1"/>
    </xf>
    <xf numFmtId="177" fontId="80" fillId="0" borderId="10" xfId="43" applyFont="1" applyBorder="1" applyAlignment="1">
      <alignment horizontal="right" vertical="center" wrapText="1"/>
    </xf>
    <xf numFmtId="0" fontId="1" fillId="0" borderId="53"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49" fontId="30" fillId="0" borderId="10" xfId="0" applyNumberFormat="1" applyFont="1" applyBorder="1" applyAlignment="1">
      <alignment horizontal="center" vertical="center"/>
    </xf>
    <xf numFmtId="0" fontId="30" fillId="0" borderId="10" xfId="0" applyFont="1" applyBorder="1" applyAlignment="1">
      <alignment horizontal="left" vertical="center"/>
    </xf>
    <xf numFmtId="0" fontId="77" fillId="0" borderId="17" xfId="0" applyFont="1" applyBorder="1" applyAlignment="1">
      <alignment horizontal="right" vertical="center"/>
    </xf>
    <xf numFmtId="49" fontId="77" fillId="0" borderId="17" xfId="0" applyNumberFormat="1" applyFont="1" applyBorder="1" applyAlignment="1">
      <alignment horizontal="right" vertical="center"/>
    </xf>
    <xf numFmtId="3" fontId="0" fillId="0" borderId="17" xfId="0" applyNumberFormat="1" applyFont="1" applyBorder="1" applyAlignment="1">
      <alignment horizontal="right" vertical="center" wrapText="1"/>
    </xf>
    <xf numFmtId="0" fontId="25" fillId="33" borderId="40" xfId="0" applyFont="1" applyFill="1" applyBorder="1" applyAlignment="1" applyProtection="1">
      <alignment horizontal="center" vertical="center" wrapText="1"/>
      <protection/>
    </xf>
    <xf numFmtId="49" fontId="15" fillId="33" borderId="54" xfId="0" applyNumberFormat="1" applyFont="1" applyFill="1" applyBorder="1" applyAlignment="1" applyProtection="1">
      <alignment horizontal="center" vertical="center" wrapText="1"/>
      <protection/>
    </xf>
    <xf numFmtId="49" fontId="15" fillId="33" borderId="40" xfId="0" applyNumberFormat="1" applyFont="1" applyFill="1" applyBorder="1" applyAlignment="1" applyProtection="1">
      <alignment horizontal="center" vertical="center" wrapText="1"/>
      <protection/>
    </xf>
    <xf numFmtId="0" fontId="77" fillId="0" borderId="55" xfId="0" applyFont="1" applyBorder="1" applyAlignment="1">
      <alignment horizontal="center" vertical="center"/>
    </xf>
    <xf numFmtId="0" fontId="0" fillId="0" borderId="17" xfId="0" applyFont="1" applyBorder="1" applyAlignment="1">
      <alignment vertical="center" wrapText="1"/>
    </xf>
    <xf numFmtId="3" fontId="77" fillId="0" borderId="21" xfId="0" applyNumberFormat="1" applyFont="1" applyBorder="1" applyAlignment="1">
      <alignment horizontal="right"/>
    </xf>
    <xf numFmtId="49" fontId="15" fillId="33" borderId="34" xfId="0" applyNumberFormat="1" applyFont="1" applyFill="1" applyBorder="1" applyAlignment="1" applyProtection="1">
      <alignment horizontal="center" vertical="center" wrapText="1"/>
      <protection/>
    </xf>
    <xf numFmtId="3" fontId="77" fillId="0" borderId="37" xfId="0" applyNumberFormat="1" applyFont="1" applyBorder="1" applyAlignment="1">
      <alignment horizontal="right"/>
    </xf>
    <xf numFmtId="3" fontId="77" fillId="0" borderId="56" xfId="0" applyNumberFormat="1" applyFont="1" applyBorder="1" applyAlignment="1">
      <alignment horizontal="right"/>
    </xf>
    <xf numFmtId="0" fontId="27" fillId="0" borderId="13" xfId="0" applyFont="1" applyFill="1" applyBorder="1" applyAlignment="1">
      <alignment horizontal="center" vertical="center" wrapText="1"/>
    </xf>
    <xf numFmtId="3" fontId="3" fillId="0" borderId="10" xfId="0" applyNumberFormat="1" applyFont="1" applyBorder="1" applyAlignment="1">
      <alignment horizontal="right" vertical="center" wrapText="1"/>
    </xf>
    <xf numFmtId="177" fontId="14" fillId="0" borderId="10" xfId="43" applyFont="1" applyBorder="1" applyAlignment="1">
      <alignment horizontal="center" vertical="center" wrapText="1"/>
    </xf>
    <xf numFmtId="177" fontId="14" fillId="0" borderId="33" xfId="43" applyFont="1" applyBorder="1" applyAlignment="1">
      <alignment horizontal="center" vertical="center" wrapText="1"/>
    </xf>
    <xf numFmtId="3" fontId="26" fillId="36" borderId="15" xfId="61" applyNumberFormat="1" applyFont="1" applyFill="1" applyBorder="1" applyAlignment="1">
      <alignment horizontal="right" vertical="center" wrapText="1"/>
      <protection/>
    </xf>
    <xf numFmtId="3" fontId="3" fillId="0" borderId="15" xfId="0" applyNumberFormat="1" applyFont="1" applyBorder="1" applyAlignment="1">
      <alignment horizontal="right" vertical="center" wrapText="1"/>
    </xf>
    <xf numFmtId="177" fontId="14" fillId="0" borderId="15" xfId="43" applyFont="1" applyBorder="1" applyAlignment="1">
      <alignment horizontal="center" vertical="center" wrapText="1"/>
    </xf>
    <xf numFmtId="177" fontId="14" fillId="0" borderId="20" xfId="43" applyFont="1" applyBorder="1" applyAlignment="1">
      <alignment horizontal="center" vertical="center" wrapText="1"/>
    </xf>
    <xf numFmtId="0" fontId="21" fillId="0" borderId="19" xfId="60" applyFont="1" applyBorder="1" applyAlignment="1">
      <alignment vertical="center" wrapText="1"/>
      <protection/>
    </xf>
    <xf numFmtId="0" fontId="21" fillId="0" borderId="57" xfId="60" applyFont="1" applyBorder="1" applyAlignment="1">
      <alignment vertical="center" wrapText="1"/>
      <protection/>
    </xf>
    <xf numFmtId="0" fontId="14" fillId="0" borderId="16" xfId="60" applyFont="1" applyBorder="1" applyAlignment="1">
      <alignment vertical="center" wrapText="1"/>
      <protection/>
    </xf>
    <xf numFmtId="0" fontId="14" fillId="0" borderId="17" xfId="60" applyFont="1" applyBorder="1" applyAlignment="1">
      <alignment horizontal="center" vertical="center" wrapText="1"/>
      <protection/>
    </xf>
    <xf numFmtId="3" fontId="3" fillId="0" borderId="17"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0" fontId="21" fillId="35" borderId="58" xfId="60" applyFont="1" applyFill="1" applyBorder="1" applyAlignment="1">
      <alignment vertical="center" wrapText="1"/>
      <protection/>
    </xf>
    <xf numFmtId="0" fontId="13" fillId="35" borderId="25" xfId="60" applyFont="1" applyFill="1" applyBorder="1" applyAlignment="1">
      <alignment vertical="center" wrapText="1"/>
      <protection/>
    </xf>
    <xf numFmtId="0" fontId="13" fillId="35" borderId="26" xfId="60" applyFont="1" applyFill="1" applyBorder="1" applyAlignment="1">
      <alignment horizontal="center" vertical="center" wrapText="1"/>
      <protection/>
    </xf>
    <xf numFmtId="3" fontId="29" fillId="35" borderId="27" xfId="60" applyNumberFormat="1" applyFont="1" applyFill="1" applyBorder="1" applyAlignment="1">
      <alignment vertical="center" wrapText="1"/>
      <protection/>
    </xf>
    <xf numFmtId="3" fontId="77" fillId="0" borderId="59" xfId="0" applyNumberFormat="1" applyFont="1" applyBorder="1" applyAlignment="1">
      <alignment horizontal="right"/>
    </xf>
    <xf numFmtId="49" fontId="12" fillId="0" borderId="60" xfId="0" applyNumberFormat="1" applyFont="1" applyBorder="1" applyAlignment="1">
      <alignment horizontal="center" vertical="center"/>
    </xf>
    <xf numFmtId="49" fontId="12" fillId="35" borderId="25" xfId="0" applyNumberFormat="1" applyFont="1" applyFill="1" applyBorder="1" applyAlignment="1">
      <alignment horizontal="center" vertical="center"/>
    </xf>
    <xf numFmtId="0" fontId="12" fillId="34" borderId="26" xfId="0" applyFont="1" applyFill="1" applyBorder="1" applyAlignment="1">
      <alignment/>
    </xf>
    <xf numFmtId="0" fontId="12" fillId="34" borderId="61" xfId="0" applyFont="1" applyFill="1" applyBorder="1" applyAlignment="1">
      <alignment/>
    </xf>
    <xf numFmtId="0" fontId="31" fillId="0" borderId="62" xfId="0" applyFont="1" applyBorder="1" applyAlignment="1">
      <alignment horizontal="center" vertical="center" wrapText="1"/>
    </xf>
    <xf numFmtId="0" fontId="74" fillId="0" borderId="16" xfId="0" applyFont="1" applyBorder="1" applyAlignment="1">
      <alignment horizontal="center" vertical="center" wrapText="1"/>
    </xf>
    <xf numFmtId="177" fontId="14" fillId="0" borderId="36" xfId="43" applyFont="1" applyBorder="1" applyAlignment="1">
      <alignment horizontal="center" vertical="center" wrapText="1"/>
    </xf>
    <xf numFmtId="204" fontId="12" fillId="0" borderId="28" xfId="46" applyNumberFormat="1" applyFont="1" applyBorder="1" applyAlignment="1">
      <alignment/>
    </xf>
    <xf numFmtId="204" fontId="12" fillId="0" borderId="46" xfId="46" applyNumberFormat="1" applyFont="1" applyBorder="1" applyAlignment="1">
      <alignment/>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2" fillId="0" borderId="45" xfId="0" applyFont="1" applyBorder="1" applyAlignment="1">
      <alignment/>
    </xf>
    <xf numFmtId="0" fontId="81" fillId="0" borderId="51" xfId="0" applyFont="1" applyBorder="1" applyAlignment="1">
      <alignment horizontal="center" vertical="center"/>
    </xf>
    <xf numFmtId="0" fontId="81" fillId="0" borderId="65" xfId="0" applyFont="1" applyBorder="1" applyAlignment="1">
      <alignment vertical="center"/>
    </xf>
    <xf numFmtId="3" fontId="4" fillId="0" borderId="62" xfId="0" applyNumberFormat="1" applyFont="1" applyBorder="1" applyAlignment="1">
      <alignment horizontal="right" vertical="center" wrapText="1"/>
    </xf>
    <xf numFmtId="3" fontId="4" fillId="0" borderId="66" xfId="0" applyNumberFormat="1" applyFont="1" applyBorder="1" applyAlignment="1">
      <alignment horizontal="right" vertical="center" wrapText="1"/>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32" fillId="0" borderId="62" xfId="0" applyNumberFormat="1" applyFont="1" applyBorder="1" applyAlignment="1">
      <alignment horizontal="right" vertical="center" wrapText="1"/>
    </xf>
    <xf numFmtId="3" fontId="15" fillId="0" borderId="49" xfId="0" applyNumberFormat="1" applyFont="1" applyBorder="1" applyAlignment="1">
      <alignment horizontal="right" vertical="center" wrapText="1"/>
    </xf>
    <xf numFmtId="3" fontId="4" fillId="0" borderId="62" xfId="0" applyNumberFormat="1" applyFont="1" applyFill="1" applyBorder="1" applyAlignment="1" applyProtection="1">
      <alignment vertical="center"/>
      <protection/>
    </xf>
    <xf numFmtId="3" fontId="4" fillId="0" borderId="62" xfId="0" applyNumberFormat="1" applyFont="1" applyFill="1" applyBorder="1" applyAlignment="1" applyProtection="1">
      <alignment vertical="center"/>
      <protection locked="0"/>
    </xf>
    <xf numFmtId="3" fontId="15" fillId="0" borderId="62" xfId="0" applyNumberFormat="1" applyFont="1" applyFill="1" applyBorder="1" applyAlignment="1" applyProtection="1">
      <alignment vertical="center"/>
      <protection/>
    </xf>
    <xf numFmtId="3" fontId="15" fillId="0" borderId="62" xfId="0" applyNumberFormat="1" applyFont="1" applyFill="1" applyBorder="1" applyAlignment="1" applyProtection="1">
      <alignment horizontal="right" vertical="center" wrapText="1"/>
      <protection locked="0"/>
    </xf>
    <xf numFmtId="3" fontId="15" fillId="0" borderId="62" xfId="0" applyNumberFormat="1" applyFont="1" applyFill="1" applyBorder="1" applyAlignment="1" applyProtection="1">
      <alignment horizontal="right" vertical="center" wrapText="1"/>
      <protection/>
    </xf>
    <xf numFmtId="3" fontId="15" fillId="0" borderId="62" xfId="0" applyNumberFormat="1" applyFont="1" applyFill="1" applyBorder="1" applyAlignment="1">
      <alignment horizontal="right" vertical="center" wrapText="1"/>
    </xf>
    <xf numFmtId="3" fontId="4" fillId="0" borderId="62" xfId="0" applyNumberFormat="1" applyFont="1" applyFill="1" applyBorder="1" applyAlignment="1" applyProtection="1">
      <alignment horizontal="right" vertical="center" wrapText="1"/>
      <protection locked="0"/>
    </xf>
    <xf numFmtId="3" fontId="4" fillId="0" borderId="62" xfId="0" applyNumberFormat="1" applyFont="1" applyFill="1" applyBorder="1" applyAlignment="1">
      <alignment horizontal="right" vertical="center" wrapText="1"/>
    </xf>
    <xf numFmtId="3" fontId="33" fillId="37" borderId="66" xfId="0" applyNumberFormat="1" applyFont="1" applyFill="1" applyBorder="1" applyAlignment="1">
      <alignment horizontal="right" vertical="center" wrapText="1"/>
    </xf>
    <xf numFmtId="3" fontId="34" fillId="37" borderId="62" xfId="0" applyNumberFormat="1" applyFont="1" applyFill="1" applyBorder="1" applyAlignment="1">
      <alignment horizontal="right" vertical="center" wrapText="1"/>
    </xf>
    <xf numFmtId="3" fontId="34" fillId="37" borderId="66" xfId="0" applyNumberFormat="1" applyFont="1" applyFill="1" applyBorder="1" applyAlignment="1">
      <alignment horizontal="right" vertical="center" wrapText="1"/>
    </xf>
    <xf numFmtId="3" fontId="28" fillId="0" borderId="67" xfId="0" applyNumberFormat="1" applyFont="1" applyBorder="1" applyAlignment="1">
      <alignment horizontal="right" vertical="center" wrapText="1"/>
    </xf>
    <xf numFmtId="3" fontId="28" fillId="0" borderId="62" xfId="0" applyNumberFormat="1" applyFont="1" applyBorder="1" applyAlignment="1">
      <alignment horizontal="right" vertical="center" wrapText="1"/>
    </xf>
    <xf numFmtId="3" fontId="32" fillId="0" borderId="68" xfId="0" applyNumberFormat="1" applyFont="1" applyBorder="1" applyAlignment="1">
      <alignment horizontal="right" vertical="center" wrapText="1"/>
    </xf>
    <xf numFmtId="3" fontId="32" fillId="0" borderId="49" xfId="0" applyNumberFormat="1" applyFont="1" applyBorder="1" applyAlignment="1">
      <alignment horizontal="right" vertical="center" wrapText="1"/>
    </xf>
    <xf numFmtId="3" fontId="33" fillId="37" borderId="69" xfId="0" applyNumberFormat="1" applyFont="1" applyFill="1" applyBorder="1" applyAlignment="1">
      <alignment horizontal="right" vertical="center" wrapText="1"/>
    </xf>
    <xf numFmtId="3" fontId="28" fillId="0" borderId="62" xfId="60" applyNumberFormat="1" applyFont="1" applyFill="1" applyBorder="1" applyAlignment="1">
      <alignment horizontal="right" vertical="center" wrapText="1"/>
      <protection/>
    </xf>
    <xf numFmtId="3" fontId="28" fillId="0" borderId="67" xfId="60" applyNumberFormat="1" applyFont="1" applyFill="1" applyBorder="1" applyAlignment="1">
      <alignment horizontal="right" vertical="center" wrapText="1"/>
      <protection/>
    </xf>
    <xf numFmtId="3" fontId="28" fillId="0" borderId="70" xfId="60" applyNumberFormat="1" applyFont="1" applyFill="1" applyBorder="1" applyAlignment="1">
      <alignment horizontal="right" vertical="center" wrapText="1"/>
      <protection/>
    </xf>
    <xf numFmtId="3" fontId="4" fillId="35" borderId="10" xfId="60" applyNumberFormat="1" applyFont="1" applyFill="1" applyBorder="1" applyAlignment="1">
      <alignment vertical="center" wrapText="1"/>
      <protection/>
    </xf>
    <xf numFmtId="177" fontId="14" fillId="0" borderId="0" xfId="43" applyFont="1" applyFill="1" applyBorder="1" applyAlignment="1">
      <alignment horizontal="center" vertical="center" wrapText="1"/>
    </xf>
    <xf numFmtId="177" fontId="0" fillId="0" borderId="0" xfId="0" applyNumberFormat="1" applyAlignment="1">
      <alignment/>
    </xf>
    <xf numFmtId="3" fontId="32" fillId="0" borderId="62" xfId="0" applyNumberFormat="1" applyFont="1" applyFill="1" applyBorder="1" applyAlignment="1">
      <alignment horizontal="right" vertical="center" wrapText="1"/>
    </xf>
    <xf numFmtId="3" fontId="32" fillId="0" borderId="10" xfId="0" applyNumberFormat="1" applyFont="1" applyFill="1" applyBorder="1" applyAlignment="1">
      <alignment horizontal="right" vertical="center" wrapText="1"/>
    </xf>
    <xf numFmtId="0" fontId="80" fillId="0" borderId="17" xfId="0" applyFont="1" applyBorder="1" applyAlignment="1">
      <alignment horizontal="right" vertical="center" wrapText="1"/>
    </xf>
    <xf numFmtId="3" fontId="80" fillId="0" borderId="17" xfId="0" applyNumberFormat="1" applyFont="1" applyBorder="1" applyAlignment="1">
      <alignment horizontal="right" vertical="center" wrapText="1"/>
    </xf>
    <xf numFmtId="3" fontId="14" fillId="0" borderId="17" xfId="0" applyNumberFormat="1" applyFont="1" applyFill="1" applyBorder="1" applyAlignment="1">
      <alignment horizontal="right" vertical="center" wrapText="1"/>
    </xf>
    <xf numFmtId="0" fontId="3" fillId="0" borderId="13" xfId="0" applyFont="1" applyBorder="1" applyAlignment="1">
      <alignment horizontal="center" vertical="center" wrapText="1"/>
    </xf>
    <xf numFmtId="0" fontId="74" fillId="0" borderId="17" xfId="0" applyFont="1" applyBorder="1" applyAlignment="1">
      <alignment vertical="center"/>
    </xf>
    <xf numFmtId="0" fontId="74" fillId="0" borderId="17" xfId="0" applyFont="1" applyBorder="1" applyAlignment="1">
      <alignment wrapText="1"/>
    </xf>
    <xf numFmtId="204" fontId="74" fillId="0" borderId="18" xfId="42" applyNumberFormat="1" applyFont="1" applyBorder="1" applyAlignment="1">
      <alignment/>
    </xf>
    <xf numFmtId="0" fontId="74" fillId="0" borderId="16" xfId="0" applyFont="1" applyBorder="1" applyAlignment="1">
      <alignment/>
    </xf>
    <xf numFmtId="0" fontId="74" fillId="0" borderId="17" xfId="0" applyFont="1" applyBorder="1" applyAlignment="1">
      <alignment/>
    </xf>
    <xf numFmtId="0" fontId="74" fillId="0" borderId="18" xfId="0" applyFont="1" applyBorder="1" applyAlignment="1">
      <alignment/>
    </xf>
    <xf numFmtId="0" fontId="74" fillId="0" borderId="17" xfId="0" applyFont="1" applyBorder="1" applyAlignment="1">
      <alignment horizontal="left"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2" xfId="0" applyFont="1" applyBorder="1" applyAlignment="1">
      <alignment horizontal="center" vertical="center"/>
    </xf>
    <xf numFmtId="0" fontId="14" fillId="0" borderId="37" xfId="0" applyFont="1" applyBorder="1" applyAlignment="1">
      <alignment horizontal="center" vertical="center" wrapText="1"/>
    </xf>
    <xf numFmtId="0" fontId="74" fillId="0" borderId="34" xfId="0" applyFont="1" applyBorder="1" applyAlignment="1">
      <alignment horizontal="center" vertical="center"/>
    </xf>
    <xf numFmtId="0" fontId="30" fillId="37" borderId="62" xfId="60" applyFont="1" applyFill="1" applyBorder="1" applyAlignment="1">
      <alignment horizontal="left" vertical="center" wrapText="1"/>
      <protection/>
    </xf>
    <xf numFmtId="3" fontId="9" fillId="32" borderId="49" xfId="60" applyNumberFormat="1" applyFont="1" applyFill="1" applyBorder="1" applyAlignment="1">
      <alignment horizontal="right" vertical="center" wrapText="1"/>
      <protection/>
    </xf>
    <xf numFmtId="3" fontId="9" fillId="32" borderId="69" xfId="60" applyNumberFormat="1" applyFont="1" applyFill="1" applyBorder="1" applyAlignment="1">
      <alignment horizontal="right" vertical="center" wrapText="1"/>
      <protection/>
    </xf>
    <xf numFmtId="0" fontId="18" fillId="0" borderId="0" xfId="0" applyFont="1" applyAlignment="1">
      <alignment horizontal="center"/>
    </xf>
    <xf numFmtId="198" fontId="2" fillId="0" borderId="71" xfId="0" applyNumberFormat="1"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3" fontId="2" fillId="0" borderId="74" xfId="0" applyNumberFormat="1" applyFont="1" applyFill="1" applyBorder="1" applyAlignment="1">
      <alignment horizontal="left"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11" fillId="0" borderId="74"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79" xfId="0" applyNumberFormat="1" applyFont="1" applyFill="1" applyBorder="1" applyAlignment="1">
      <alignment horizontal="center" vertical="center" wrapText="1"/>
    </xf>
    <xf numFmtId="3" fontId="5" fillId="0" borderId="80" xfId="0" applyNumberFormat="1" applyFont="1" applyFill="1" applyBorder="1" applyAlignment="1">
      <alignment horizontal="center" vertical="center" wrapText="1"/>
    </xf>
    <xf numFmtId="49" fontId="15" fillId="0" borderId="62" xfId="0" applyNumberFormat="1" applyFont="1" applyBorder="1" applyAlignment="1">
      <alignment horizontal="center" vertical="center" wrapText="1"/>
    </xf>
    <xf numFmtId="3" fontId="15" fillId="0" borderId="62" xfId="0" applyNumberFormat="1" applyFont="1" applyFill="1" applyBorder="1" applyAlignment="1">
      <alignment horizontal="left" vertical="center" wrapText="1"/>
    </xf>
    <xf numFmtId="49" fontId="11" fillId="0" borderId="62" xfId="0" applyNumberFormat="1" applyFont="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81"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67"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0" fontId="18" fillId="0" borderId="0" xfId="0" applyFont="1" applyAlignment="1">
      <alignment horizontal="center"/>
    </xf>
    <xf numFmtId="0" fontId="5" fillId="0" borderId="0" xfId="0" applyFont="1" applyAlignment="1">
      <alignment horizontal="center"/>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13" xfId="0" applyFont="1" applyBorder="1" applyAlignment="1">
      <alignment horizontal="center" vertical="center"/>
    </xf>
    <xf numFmtId="0" fontId="31" fillId="0" borderId="82" xfId="0" applyFont="1" applyBorder="1" applyAlignment="1">
      <alignment horizontal="center" vertical="center" wrapText="1"/>
    </xf>
    <xf numFmtId="0" fontId="31" fillId="0" borderId="67"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36"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78"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83" xfId="0" applyFont="1" applyBorder="1" applyAlignment="1">
      <alignment horizontal="center" vertical="center" wrapText="1"/>
    </xf>
    <xf numFmtId="0" fontId="76"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84" xfId="60" applyFont="1" applyBorder="1" applyAlignment="1">
      <alignment horizontal="center" vertical="center" wrapText="1"/>
      <protection/>
    </xf>
    <xf numFmtId="0" fontId="5" fillId="0" borderId="48" xfId="60" applyFont="1" applyBorder="1" applyAlignment="1">
      <alignment horizontal="center" vertical="center" wrapText="1"/>
      <protection/>
    </xf>
    <xf numFmtId="0" fontId="5" fillId="0" borderId="29"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87" xfId="60" applyFont="1" applyFill="1" applyBorder="1" applyAlignment="1">
      <alignment horizontal="center" vertical="center" wrapText="1"/>
      <protection/>
    </xf>
    <xf numFmtId="0" fontId="27" fillId="0" borderId="88" xfId="60" applyFont="1" applyFill="1" applyBorder="1" applyAlignment="1">
      <alignment horizontal="center" vertical="center" wrapText="1"/>
      <protection/>
    </xf>
    <xf numFmtId="0" fontId="27" fillId="0" borderId="89" xfId="60" applyFont="1" applyFill="1" applyBorder="1" applyAlignment="1">
      <alignment horizontal="center" vertical="center" wrapText="1"/>
      <protection/>
    </xf>
    <xf numFmtId="0" fontId="27" fillId="0" borderId="90" xfId="60" applyFont="1" applyFill="1" applyBorder="1" applyAlignment="1">
      <alignment horizontal="center" vertical="center" wrapText="1"/>
      <protection/>
    </xf>
    <xf numFmtId="0" fontId="27" fillId="0" borderId="30"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0" xfId="0" applyFont="1" applyBorder="1" applyAlignment="1">
      <alignment horizontal="center" vertical="center" wrapText="1"/>
    </xf>
    <xf numFmtId="0" fontId="2" fillId="0" borderId="10" xfId="0" applyFont="1" applyBorder="1" applyAlignment="1">
      <alignment horizontal="center" wrapText="1"/>
    </xf>
    <xf numFmtId="0" fontId="2" fillId="0" borderId="53" xfId="0" applyFont="1" applyBorder="1" applyAlignment="1">
      <alignment horizontal="center" vertical="center"/>
    </xf>
    <xf numFmtId="0" fontId="2" fillId="0" borderId="91"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4"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2" fontId="1" fillId="0" borderId="93"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1" fillId="0" borderId="94" xfId="0" applyNumberFormat="1" applyFont="1" applyBorder="1" applyAlignment="1">
      <alignment horizontal="center" vertical="center" wrapText="1"/>
    </xf>
    <xf numFmtId="2" fontId="1" fillId="0" borderId="43"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0" xfId="0" applyFont="1" applyAlignment="1">
      <alignment horizontal="right"/>
    </xf>
    <xf numFmtId="0" fontId="1" fillId="0" borderId="84" xfId="0" applyFont="1" applyBorder="1" applyAlignment="1">
      <alignment horizontal="center" vertical="center" wrapText="1"/>
    </xf>
    <xf numFmtId="0" fontId="1" fillId="0" borderId="48" xfId="0" applyFont="1" applyBorder="1" applyAlignment="1">
      <alignment horizontal="center" vertical="center" wrapText="1"/>
    </xf>
    <xf numFmtId="0" fontId="13" fillId="0" borderId="94"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36" xfId="0" applyFont="1" applyBorder="1" applyAlignment="1">
      <alignment horizontal="center" vertical="center" wrapText="1"/>
    </xf>
    <xf numFmtId="0" fontId="16" fillId="0" borderId="0" xfId="0" applyFont="1" applyAlignment="1">
      <alignment horizontal="center"/>
    </xf>
    <xf numFmtId="0" fontId="3" fillId="0" borderId="63" xfId="0" applyFont="1" applyBorder="1" applyAlignment="1">
      <alignment horizontal="center" vertical="center" wrapText="1"/>
    </xf>
    <xf numFmtId="0" fontId="3" fillId="0" borderId="39" xfId="0" applyFont="1" applyBorder="1" applyAlignment="1">
      <alignment horizontal="center" vertical="center" wrapText="1"/>
    </xf>
    <xf numFmtId="0" fontId="74" fillId="0" borderId="95"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51"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96" xfId="0" applyFont="1" applyBorder="1" applyAlignment="1">
      <alignment horizontal="center" vertical="center" wrapText="1"/>
    </xf>
    <xf numFmtId="0" fontId="2" fillId="0" borderId="0" xfId="0" applyFont="1" applyAlignment="1">
      <alignment horizontal="left" vertical="center"/>
    </xf>
    <xf numFmtId="0" fontId="1" fillId="0" borderId="97" xfId="0" applyFont="1" applyBorder="1" applyAlignment="1">
      <alignment horizontal="center" wrapText="1" shrinkToFit="1"/>
    </xf>
    <xf numFmtId="0" fontId="1" fillId="0" borderId="98" xfId="0" applyFont="1" applyBorder="1" applyAlignment="1">
      <alignment horizontal="center" wrapText="1" shrinkToFit="1"/>
    </xf>
    <xf numFmtId="0" fontId="1" fillId="0" borderId="52"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30" xfId="0" applyFont="1" applyBorder="1" applyAlignment="1">
      <alignment horizontal="center" vertical="center"/>
    </xf>
    <xf numFmtId="0" fontId="1"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23" fillId="0" borderId="0" xfId="0" applyFont="1" applyAlignment="1">
      <alignment horizontal="center"/>
    </xf>
    <xf numFmtId="0" fontId="12" fillId="0" borderId="95"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77" fillId="0" borderId="10" xfId="0" applyFont="1" applyBorder="1" applyAlignment="1">
      <alignment horizontal="right"/>
    </xf>
    <xf numFmtId="0" fontId="77" fillId="0" borderId="96" xfId="0" applyFont="1" applyBorder="1" applyAlignment="1">
      <alignment horizontal="right" vertical="center"/>
    </xf>
    <xf numFmtId="0" fontId="77" fillId="0" borderId="42" xfId="0" applyFont="1" applyBorder="1" applyAlignment="1">
      <alignment horizontal="right" vertical="center"/>
    </xf>
    <xf numFmtId="0" fontId="82" fillId="0" borderId="0" xfId="0" applyFont="1" applyAlignment="1">
      <alignment horizontal="center"/>
    </xf>
    <xf numFmtId="0" fontId="77" fillId="33" borderId="93" xfId="0" applyFont="1" applyFill="1" applyBorder="1" applyAlignment="1">
      <alignment horizontal="center"/>
    </xf>
    <xf numFmtId="0" fontId="77" fillId="33" borderId="94" xfId="0" applyFont="1" applyFill="1" applyBorder="1" applyAlignment="1">
      <alignment horizontal="center"/>
    </xf>
    <xf numFmtId="0" fontId="77" fillId="33" borderId="92" xfId="0" applyFont="1" applyFill="1" applyBorder="1" applyAlignment="1">
      <alignment horizontal="center"/>
    </xf>
    <xf numFmtId="0" fontId="77" fillId="33" borderId="64" xfId="0" applyFont="1" applyFill="1" applyBorder="1" applyAlignment="1">
      <alignment horizontal="center"/>
    </xf>
    <xf numFmtId="0" fontId="25" fillId="33" borderId="95" xfId="0" applyFont="1" applyFill="1" applyBorder="1" applyAlignment="1" applyProtection="1">
      <alignment horizontal="center" vertical="center" wrapText="1"/>
      <protection/>
    </xf>
    <xf numFmtId="0" fontId="25" fillId="33" borderId="51" xfId="0" applyFont="1" applyFill="1" applyBorder="1" applyAlignment="1" applyProtection="1">
      <alignment horizontal="center" vertical="center" wrapText="1"/>
      <protection/>
    </xf>
    <xf numFmtId="49" fontId="15" fillId="33" borderId="93" xfId="0" applyNumberFormat="1" applyFont="1" applyFill="1" applyBorder="1" applyAlignment="1" applyProtection="1">
      <alignment horizontal="center" vertical="center" wrapText="1"/>
      <protection/>
    </xf>
    <xf numFmtId="49" fontId="15" fillId="33" borderId="96" xfId="0" applyNumberFormat="1" applyFont="1" applyFill="1" applyBorder="1" applyAlignment="1" applyProtection="1">
      <alignment horizontal="center" vertical="center" wrapText="1"/>
      <protection/>
    </xf>
    <xf numFmtId="0" fontId="14" fillId="0" borderId="0" xfId="60" applyFont="1" applyAlignment="1">
      <alignment horizontal="left" wrapText="1"/>
      <protection/>
    </xf>
    <xf numFmtId="0" fontId="21" fillId="0" borderId="47" xfId="60" applyFont="1" applyBorder="1" applyAlignment="1">
      <alignment vertical="center" wrapText="1"/>
      <protection/>
    </xf>
    <xf numFmtId="0" fontId="14" fillId="0" borderId="19" xfId="60" applyFont="1" applyBorder="1" applyAlignment="1">
      <alignment horizontal="left" vertical="center" wrapText="1"/>
      <protection/>
    </xf>
    <xf numFmtId="0" fontId="14" fillId="0" borderId="16" xfId="60" applyFont="1" applyBorder="1" applyAlignment="1">
      <alignment horizontal="left" vertical="center" wrapText="1"/>
      <protection/>
    </xf>
    <xf numFmtId="0" fontId="14" fillId="0" borderId="10" xfId="60" applyFont="1" applyBorder="1" applyAlignment="1">
      <alignment horizontal="center" vertical="center" wrapText="1"/>
      <protection/>
    </xf>
    <xf numFmtId="3" fontId="22" fillId="0" borderId="20" xfId="60" applyNumberFormat="1" applyFont="1" applyBorder="1" applyAlignment="1">
      <alignment vertical="center" wrapText="1"/>
      <protection/>
    </xf>
    <xf numFmtId="3" fontId="22" fillId="0" borderId="18" xfId="60" applyNumberFormat="1" applyFont="1" applyBorder="1" applyAlignment="1">
      <alignment vertical="center" wrapText="1"/>
      <protection/>
    </xf>
    <xf numFmtId="3" fontId="22" fillId="0" borderId="33" xfId="60" applyNumberFormat="1" applyFont="1" applyBorder="1" applyAlignment="1">
      <alignment vertical="center" wrapText="1"/>
      <protection/>
    </xf>
    <xf numFmtId="3" fontId="22" fillId="0" borderId="17" xfId="60" applyNumberFormat="1" applyFont="1" applyBorder="1" applyAlignment="1">
      <alignment vertical="center" wrapText="1"/>
      <protection/>
    </xf>
    <xf numFmtId="0" fontId="21" fillId="0" borderId="11" xfId="60" applyFont="1" applyBorder="1" applyAlignment="1">
      <alignment vertical="center" wrapText="1"/>
      <protection/>
    </xf>
    <xf numFmtId="0" fontId="14" fillId="0" borderId="33" xfId="60" applyFont="1" applyBorder="1" applyAlignment="1">
      <alignment horizontal="left" vertical="center" wrapText="1"/>
      <protection/>
    </xf>
    <xf numFmtId="0" fontId="14" fillId="0" borderId="17" xfId="60" applyFont="1" applyBorder="1" applyAlignment="1">
      <alignment horizontal="left" vertical="center" wrapText="1"/>
      <protection/>
    </xf>
    <xf numFmtId="177" fontId="14" fillId="0" borderId="33" xfId="43" applyFont="1" applyBorder="1" applyAlignment="1">
      <alignment horizontal="center" vertical="center" wrapText="1"/>
    </xf>
    <xf numFmtId="177" fontId="14" fillId="0" borderId="17" xfId="43" applyFont="1" applyBorder="1" applyAlignment="1">
      <alignment horizontal="center" vertical="center" wrapText="1"/>
    </xf>
    <xf numFmtId="177" fontId="14" fillId="0" borderId="10" xfId="43" applyFont="1" applyBorder="1" applyAlignment="1">
      <alignment horizontal="center" vertical="center" wrapText="1"/>
    </xf>
    <xf numFmtId="177" fontId="14" fillId="0" borderId="15" xfId="43" applyFont="1" applyBorder="1" applyAlignment="1">
      <alignment horizontal="center" vertical="center" wrapText="1"/>
    </xf>
    <xf numFmtId="0" fontId="21" fillId="35" borderId="19" xfId="60" applyFont="1" applyFill="1" applyBorder="1" applyAlignment="1">
      <alignment horizontal="left" vertical="center" wrapText="1"/>
      <protection/>
    </xf>
    <xf numFmtId="0" fontId="21" fillId="35" borderId="16" xfId="60" applyFont="1" applyFill="1" applyBorder="1" applyAlignment="1">
      <alignment horizontal="left" vertical="center" wrapText="1"/>
      <protection/>
    </xf>
    <xf numFmtId="0" fontId="13" fillId="35" borderId="10" xfId="60" applyFont="1" applyFill="1" applyBorder="1" applyAlignment="1">
      <alignment vertical="center" wrapText="1"/>
      <protection/>
    </xf>
    <xf numFmtId="0" fontId="13" fillId="35" borderId="10" xfId="60" applyFont="1" applyFill="1" applyBorder="1" applyAlignment="1">
      <alignment horizontal="center" vertical="center" wrapText="1"/>
      <protection/>
    </xf>
    <xf numFmtId="3" fontId="22" fillId="35" borderId="33" xfId="60" applyNumberFormat="1" applyFont="1" applyFill="1" applyBorder="1" applyAlignment="1">
      <alignment horizontal="center" vertical="center" wrapText="1"/>
      <protection/>
    </xf>
    <xf numFmtId="3" fontId="22" fillId="35" borderId="17" xfId="60" applyNumberFormat="1" applyFont="1" applyFill="1" applyBorder="1" applyAlignment="1">
      <alignment horizontal="center" vertical="center" wrapText="1"/>
      <protection/>
    </xf>
    <xf numFmtId="3" fontId="22" fillId="35" borderId="20" xfId="60" applyNumberFormat="1" applyFont="1" applyFill="1" applyBorder="1" applyAlignment="1">
      <alignment horizontal="center" vertical="center" wrapText="1"/>
      <protection/>
    </xf>
    <xf numFmtId="3" fontId="22" fillId="35" borderId="18" xfId="60" applyNumberFormat="1" applyFont="1" applyFill="1" applyBorder="1" applyAlignment="1">
      <alignment horizontal="center" vertical="center" wrapText="1"/>
      <protection/>
    </xf>
    <xf numFmtId="0" fontId="1" fillId="0" borderId="0" xfId="60" applyFont="1" applyAlignment="1">
      <alignment horizontal="center" vertical="center" wrapText="1"/>
      <protection/>
    </xf>
    <xf numFmtId="0" fontId="14" fillId="0" borderId="0" xfId="60" applyFont="1" applyAlignment="1">
      <alignment horizontal="center"/>
      <protection/>
    </xf>
    <xf numFmtId="0" fontId="14" fillId="0" borderId="29" xfId="60" applyFont="1" applyBorder="1" applyAlignment="1">
      <alignment horizontal="center" vertical="center" wrapText="1"/>
      <protection/>
    </xf>
    <xf numFmtId="0" fontId="14" fillId="0" borderId="12" xfId="60" applyFont="1" applyBorder="1" applyAlignment="1">
      <alignment horizontal="center" vertical="center" wrapText="1"/>
      <protection/>
    </xf>
    <xf numFmtId="0" fontId="21" fillId="0" borderId="30" xfId="60" applyFont="1" applyBorder="1" applyAlignment="1">
      <alignment horizontal="center" vertical="center" wrapText="1"/>
      <protection/>
    </xf>
    <xf numFmtId="0" fontId="21" fillId="0" borderId="13" xfId="60" applyFont="1" applyBorder="1" applyAlignment="1">
      <alignment horizontal="center" vertical="center" wrapText="1"/>
      <protection/>
    </xf>
    <xf numFmtId="0" fontId="14" fillId="0" borderId="30" xfId="60" applyFont="1" applyBorder="1" applyAlignment="1">
      <alignment horizontal="center" vertical="center" wrapText="1"/>
      <protection/>
    </xf>
    <xf numFmtId="0" fontId="14" fillId="0" borderId="13" xfId="60" applyFont="1" applyBorder="1" applyAlignment="1">
      <alignment horizontal="center" vertical="center" wrapText="1"/>
      <protection/>
    </xf>
    <xf numFmtId="0" fontId="14" fillId="0" borderId="46" xfId="60" applyFont="1" applyBorder="1" applyAlignment="1">
      <alignment horizontal="center" vertical="center" wrapText="1"/>
      <protection/>
    </xf>
    <xf numFmtId="0" fontId="14" fillId="0" borderId="31" xfId="60" applyFont="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80" zoomScaleNormal="80" workbookViewId="0" topLeftCell="E78">
      <selection activeCell="H79" sqref="H7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6" t="s">
        <v>642</v>
      </c>
    </row>
    <row r="3" spans="2:10" ht="15.75">
      <c r="B3" s="1" t="s">
        <v>759</v>
      </c>
      <c r="J3" s="2"/>
    </row>
    <row r="4" ht="15.75">
      <c r="B4" s="1" t="s">
        <v>760</v>
      </c>
    </row>
    <row r="5" ht="15.75">
      <c r="B5" s="1"/>
    </row>
    <row r="6" spans="2:10" ht="27">
      <c r="B6" s="472" t="s">
        <v>840</v>
      </c>
      <c r="C6" s="472"/>
      <c r="D6" s="472"/>
      <c r="E6" s="472"/>
      <c r="F6" s="472"/>
      <c r="G6" s="472"/>
      <c r="H6" s="472"/>
      <c r="I6" s="472"/>
      <c r="J6"/>
    </row>
    <row r="7" spans="6:7" ht="15.75" hidden="1">
      <c r="F7" s="3"/>
      <c r="G7" s="3"/>
    </row>
    <row r="8" ht="15.75" hidden="1"/>
    <row r="9" ht="24" thickBot="1">
      <c r="I9" s="149" t="s">
        <v>283</v>
      </c>
    </row>
    <row r="10" spans="2:9" ht="44.25" customHeight="1" thickBot="1">
      <c r="B10" s="473" t="s">
        <v>837</v>
      </c>
      <c r="C10" s="476" t="s">
        <v>838</v>
      </c>
      <c r="D10" s="481" t="s">
        <v>130</v>
      </c>
      <c r="E10" s="477" t="s">
        <v>844</v>
      </c>
      <c r="F10" s="477" t="s">
        <v>843</v>
      </c>
      <c r="G10" s="479" t="s">
        <v>842</v>
      </c>
      <c r="H10" s="480"/>
      <c r="I10" s="474" t="s">
        <v>841</v>
      </c>
    </row>
    <row r="11" spans="2:9" ht="38.25" customHeight="1" thickBot="1">
      <c r="B11" s="473"/>
      <c r="C11" s="476"/>
      <c r="D11" s="481"/>
      <c r="E11" s="478"/>
      <c r="F11" s="478"/>
      <c r="G11" s="335" t="s">
        <v>757</v>
      </c>
      <c r="H11" s="335" t="s">
        <v>758</v>
      </c>
      <c r="I11" s="475"/>
    </row>
    <row r="12" spans="2:9" s="42" customFormat="1" ht="21" customHeight="1">
      <c r="B12" s="157">
        <v>1</v>
      </c>
      <c r="C12" s="156">
        <v>2</v>
      </c>
      <c r="D12" s="156">
        <v>3</v>
      </c>
      <c r="E12" s="156">
        <v>4</v>
      </c>
      <c r="F12" s="156">
        <v>5</v>
      </c>
      <c r="G12" s="156">
        <v>6</v>
      </c>
      <c r="H12" s="156">
        <v>7</v>
      </c>
      <c r="I12" s="155">
        <v>8</v>
      </c>
    </row>
    <row r="13" spans="2:9" s="56" customFormat="1" ht="34.5" customHeight="1">
      <c r="B13" s="89"/>
      <c r="C13" s="145" t="s">
        <v>202</v>
      </c>
      <c r="D13" s="90"/>
      <c r="E13" s="245"/>
      <c r="F13" s="245"/>
      <c r="G13" s="245"/>
      <c r="H13" s="245"/>
      <c r="I13" s="237"/>
    </row>
    <row r="14" spans="2:9" s="57" customFormat="1" ht="34.5" customHeight="1">
      <c r="B14" s="182" t="s">
        <v>203</v>
      </c>
      <c r="C14" s="183" t="s">
        <v>204</v>
      </c>
      <c r="D14" s="184">
        <v>1001</v>
      </c>
      <c r="E14" s="423">
        <f>SUM(E15+E22+E29+E30)</f>
        <v>267248</v>
      </c>
      <c r="F14" s="423">
        <f>SUM(F15+F22+F29+F30)</f>
        <v>276892</v>
      </c>
      <c r="G14" s="423">
        <f>SUM(G15+G22+G29+G30)</f>
        <v>70754</v>
      </c>
      <c r="H14" s="423">
        <f>SUM(H15+H22+H29+H30)</f>
        <v>67906</v>
      </c>
      <c r="I14" s="424">
        <f>SUM(H14/G14*100)</f>
        <v>95.97478587783023</v>
      </c>
    </row>
    <row r="15" spans="2:9" s="56" customFormat="1" ht="34.5" customHeight="1">
      <c r="B15" s="89">
        <v>60</v>
      </c>
      <c r="C15" s="145" t="s">
        <v>205</v>
      </c>
      <c r="D15" s="90">
        <v>1002</v>
      </c>
      <c r="E15" s="423">
        <f>SUM(E16:E21)</f>
        <v>4332</v>
      </c>
      <c r="F15" s="423">
        <f>SUM(F16:F21)</f>
        <v>4500</v>
      </c>
      <c r="G15" s="423">
        <f>SUM(G16:G21)</f>
        <v>1050</v>
      </c>
      <c r="H15" s="423">
        <f>SUM(H16:H21)</f>
        <v>650</v>
      </c>
      <c r="I15" s="424">
        <f>SUM(H15/G15*100)</f>
        <v>61.904761904761905</v>
      </c>
    </row>
    <row r="16" spans="2:9" s="56" customFormat="1" ht="34.5" customHeight="1">
      <c r="B16" s="91">
        <v>600</v>
      </c>
      <c r="C16" s="146" t="s">
        <v>206</v>
      </c>
      <c r="D16" s="92">
        <v>1003</v>
      </c>
      <c r="E16" s="425"/>
      <c r="F16" s="425"/>
      <c r="G16" s="425"/>
      <c r="H16" s="425"/>
      <c r="I16" s="424"/>
    </row>
    <row r="17" spans="2:9" s="56" customFormat="1" ht="34.5" customHeight="1">
      <c r="B17" s="91">
        <v>601</v>
      </c>
      <c r="C17" s="146" t="s">
        <v>207</v>
      </c>
      <c r="D17" s="92">
        <v>1004</v>
      </c>
      <c r="E17" s="425"/>
      <c r="F17" s="425"/>
      <c r="G17" s="425"/>
      <c r="H17" s="425"/>
      <c r="I17" s="424"/>
    </row>
    <row r="18" spans="2:9" s="56" customFormat="1" ht="34.5" customHeight="1">
      <c r="B18" s="91">
        <v>602</v>
      </c>
      <c r="C18" s="146" t="s">
        <v>208</v>
      </c>
      <c r="D18" s="92">
        <v>1005</v>
      </c>
      <c r="E18" s="425"/>
      <c r="F18" s="425"/>
      <c r="G18" s="425"/>
      <c r="H18" s="425"/>
      <c r="I18" s="424"/>
    </row>
    <row r="19" spans="2:9" s="56" customFormat="1" ht="34.5" customHeight="1">
      <c r="B19" s="91">
        <v>603</v>
      </c>
      <c r="C19" s="146" t="s">
        <v>209</v>
      </c>
      <c r="D19" s="92">
        <v>1006</v>
      </c>
      <c r="E19" s="425"/>
      <c r="F19" s="425"/>
      <c r="G19" s="425"/>
      <c r="H19" s="425"/>
      <c r="I19" s="424"/>
    </row>
    <row r="20" spans="2:9" s="56" customFormat="1" ht="34.5" customHeight="1">
      <c r="B20" s="91">
        <v>604</v>
      </c>
      <c r="C20" s="146" t="s">
        <v>210</v>
      </c>
      <c r="D20" s="92">
        <v>1007</v>
      </c>
      <c r="E20" s="425">
        <v>4332</v>
      </c>
      <c r="F20" s="425">
        <v>4500</v>
      </c>
      <c r="G20" s="425">
        <v>1050</v>
      </c>
      <c r="H20" s="425">
        <v>650</v>
      </c>
      <c r="I20" s="426">
        <f>SUM(H20/G20*100)</f>
        <v>61.904761904761905</v>
      </c>
    </row>
    <row r="21" spans="2:9" s="56" customFormat="1" ht="34.5" customHeight="1">
      <c r="B21" s="91">
        <v>605</v>
      </c>
      <c r="C21" s="146" t="s">
        <v>211</v>
      </c>
      <c r="D21" s="92">
        <v>1008</v>
      </c>
      <c r="E21" s="425"/>
      <c r="F21" s="425"/>
      <c r="G21" s="425"/>
      <c r="H21" s="425"/>
      <c r="I21" s="424"/>
    </row>
    <row r="22" spans="2:9" s="56" customFormat="1" ht="34.5" customHeight="1">
      <c r="B22" s="89">
        <v>61</v>
      </c>
      <c r="C22" s="145" t="s">
        <v>212</v>
      </c>
      <c r="D22" s="90">
        <v>1009</v>
      </c>
      <c r="E22" s="423">
        <f>SUM(E23:E28)</f>
        <v>262916</v>
      </c>
      <c r="F22" s="423">
        <f>SUM(F23:F28)</f>
        <v>272392</v>
      </c>
      <c r="G22" s="423">
        <f>SUM(G23:G28)</f>
        <v>69704</v>
      </c>
      <c r="H22" s="423">
        <f>SUM(H23:H28)</f>
        <v>67256</v>
      </c>
      <c r="I22" s="424">
        <f>SUM(H22/G22*100)</f>
        <v>96.48800642717778</v>
      </c>
    </row>
    <row r="23" spans="2:9" s="56" customFormat="1" ht="34.5" customHeight="1">
      <c r="B23" s="91">
        <v>610</v>
      </c>
      <c r="C23" s="146" t="s">
        <v>213</v>
      </c>
      <c r="D23" s="92">
        <v>1010</v>
      </c>
      <c r="E23" s="425"/>
      <c r="F23" s="425"/>
      <c r="G23" s="425"/>
      <c r="H23" s="425"/>
      <c r="I23" s="424"/>
    </row>
    <row r="24" spans="2:9" s="56" customFormat="1" ht="34.5" customHeight="1">
      <c r="B24" s="91">
        <v>611</v>
      </c>
      <c r="C24" s="146" t="s">
        <v>214</v>
      </c>
      <c r="D24" s="92">
        <v>1011</v>
      </c>
      <c r="E24" s="425"/>
      <c r="F24" s="425"/>
      <c r="G24" s="425"/>
      <c r="H24" s="425"/>
      <c r="I24" s="424"/>
    </row>
    <row r="25" spans="2:9" s="56" customFormat="1" ht="34.5" customHeight="1">
      <c r="B25" s="91">
        <v>612</v>
      </c>
      <c r="C25" s="146" t="s">
        <v>215</v>
      </c>
      <c r="D25" s="92">
        <v>1012</v>
      </c>
      <c r="E25" s="425"/>
      <c r="F25" s="425"/>
      <c r="G25" s="425"/>
      <c r="H25" s="425"/>
      <c r="I25" s="424"/>
    </row>
    <row r="26" spans="2:9" s="56" customFormat="1" ht="34.5" customHeight="1">
      <c r="B26" s="91">
        <v>613</v>
      </c>
      <c r="C26" s="146" t="s">
        <v>216</v>
      </c>
      <c r="D26" s="92">
        <v>1013</v>
      </c>
      <c r="E26" s="425"/>
      <c r="F26" s="425"/>
      <c r="G26" s="425"/>
      <c r="H26" s="425"/>
      <c r="I26" s="424"/>
    </row>
    <row r="27" spans="2:9" s="56" customFormat="1" ht="34.5" customHeight="1">
      <c r="B27" s="91">
        <v>614</v>
      </c>
      <c r="C27" s="146" t="s">
        <v>217</v>
      </c>
      <c r="D27" s="92">
        <v>1014</v>
      </c>
      <c r="E27" s="425">
        <v>262916</v>
      </c>
      <c r="F27" s="425">
        <v>272392</v>
      </c>
      <c r="G27" s="425">
        <v>69704</v>
      </c>
      <c r="H27" s="425">
        <v>67256</v>
      </c>
      <c r="I27" s="426">
        <f>SUM(H27/G27*100)</f>
        <v>96.48800642717778</v>
      </c>
    </row>
    <row r="28" spans="2:9" s="56" customFormat="1" ht="34.5" customHeight="1">
      <c r="B28" s="91">
        <v>615</v>
      </c>
      <c r="C28" s="146" t="s">
        <v>218</v>
      </c>
      <c r="D28" s="92">
        <v>1015</v>
      </c>
      <c r="E28" s="425"/>
      <c r="F28" s="425"/>
      <c r="G28" s="425"/>
      <c r="H28" s="425"/>
      <c r="I28" s="424"/>
    </row>
    <row r="29" spans="2:9" s="56" customFormat="1" ht="34.5" customHeight="1">
      <c r="B29" s="91">
        <v>64</v>
      </c>
      <c r="C29" s="145" t="s">
        <v>219</v>
      </c>
      <c r="D29" s="90">
        <v>1016</v>
      </c>
      <c r="E29" s="425"/>
      <c r="F29" s="425"/>
      <c r="G29" s="425"/>
      <c r="H29" s="425"/>
      <c r="I29" s="424"/>
    </row>
    <row r="30" spans="2:9" s="56" customFormat="1" ht="34.5" customHeight="1">
      <c r="B30" s="91">
        <v>65</v>
      </c>
      <c r="C30" s="145" t="s">
        <v>220</v>
      </c>
      <c r="D30" s="92">
        <v>1017</v>
      </c>
      <c r="E30" s="425"/>
      <c r="F30" s="425"/>
      <c r="G30" s="425"/>
      <c r="H30" s="425"/>
      <c r="I30" s="424"/>
    </row>
    <row r="31" spans="2:9" s="56" customFormat="1" ht="34.5" customHeight="1">
      <c r="B31" s="89"/>
      <c r="C31" s="145" t="s">
        <v>221</v>
      </c>
      <c r="E31" s="425"/>
      <c r="F31" s="425"/>
      <c r="G31" s="425"/>
      <c r="H31" s="425"/>
      <c r="I31" s="424"/>
    </row>
    <row r="32" spans="2:9" s="56" customFormat="1" ht="39.75" customHeight="1">
      <c r="B32" s="182" t="s">
        <v>222</v>
      </c>
      <c r="C32" s="183" t="s">
        <v>223</v>
      </c>
      <c r="D32" s="184">
        <v>1018</v>
      </c>
      <c r="E32" s="423">
        <f>SUM(E33-E34-E35+E36+E37+E38+E39+E40+E41+E42+E43)</f>
        <v>262612</v>
      </c>
      <c r="F32" s="423">
        <f>SUM(F33-F34-F35+F36+F37+F38+F39+F40+F41+F42+F43)</f>
        <v>268612</v>
      </c>
      <c r="G32" s="423">
        <f>SUM(G33-G34-G35+G36+G37+G38+G39+G40+G41+G42+G43)</f>
        <v>70053</v>
      </c>
      <c r="H32" s="423">
        <f>SUM(H33-H34-H35+H36+H37+H38+H39+H40+H41+H42+H43)</f>
        <v>65022</v>
      </c>
      <c r="I32" s="424">
        <f>SUM(H32/G32*100)</f>
        <v>92.81829471971221</v>
      </c>
    </row>
    <row r="33" spans="2:9" s="56" customFormat="1" ht="34.5" customHeight="1">
      <c r="B33" s="91">
        <v>50</v>
      </c>
      <c r="C33" s="146" t="s">
        <v>224</v>
      </c>
      <c r="D33" s="187">
        <v>1019</v>
      </c>
      <c r="E33" s="425">
        <v>3573</v>
      </c>
      <c r="F33" s="425">
        <v>3713</v>
      </c>
      <c r="G33" s="425">
        <v>866</v>
      </c>
      <c r="H33" s="425">
        <v>487</v>
      </c>
      <c r="I33" s="426">
        <f>SUM(H33/G33*100)</f>
        <v>56.235565819861435</v>
      </c>
    </row>
    <row r="34" spans="2:9" s="56" customFormat="1" ht="34.5" customHeight="1">
      <c r="B34" s="91">
        <v>62</v>
      </c>
      <c r="C34" s="146" t="s">
        <v>225</v>
      </c>
      <c r="D34" s="92">
        <v>1020</v>
      </c>
      <c r="E34" s="425"/>
      <c r="F34" s="425"/>
      <c r="G34" s="425"/>
      <c r="H34" s="425"/>
      <c r="I34" s="424"/>
    </row>
    <row r="35" spans="2:9" s="56" customFormat="1" ht="34.5" customHeight="1">
      <c r="B35" s="91">
        <v>630</v>
      </c>
      <c r="C35" s="146" t="s">
        <v>226</v>
      </c>
      <c r="D35" s="187">
        <v>1021</v>
      </c>
      <c r="E35" s="425"/>
      <c r="F35" s="425"/>
      <c r="G35" s="425"/>
      <c r="H35" s="425"/>
      <c r="I35" s="424"/>
    </row>
    <row r="36" spans="2:9" s="56" customFormat="1" ht="34.5" customHeight="1">
      <c r="B36" s="91">
        <v>631</v>
      </c>
      <c r="C36" s="146" t="s">
        <v>227</v>
      </c>
      <c r="D36" s="92">
        <v>1022</v>
      </c>
      <c r="E36" s="425"/>
      <c r="F36" s="425"/>
      <c r="G36" s="425"/>
      <c r="H36" s="425"/>
      <c r="I36" s="424"/>
    </row>
    <row r="37" spans="2:9" s="56" customFormat="1" ht="34.5" customHeight="1">
      <c r="B37" s="91" t="s">
        <v>228</v>
      </c>
      <c r="C37" s="146" t="s">
        <v>229</v>
      </c>
      <c r="D37" s="92">
        <v>1023</v>
      </c>
      <c r="E37" s="425">
        <v>24659</v>
      </c>
      <c r="F37" s="425">
        <v>22659</v>
      </c>
      <c r="G37" s="425">
        <v>5665</v>
      </c>
      <c r="H37" s="425">
        <v>3742</v>
      </c>
      <c r="I37" s="424">
        <f>SUM(H37/G37*100)</f>
        <v>66.05472197705208</v>
      </c>
    </row>
    <row r="38" spans="2:9" s="56" customFormat="1" ht="34.5" customHeight="1">
      <c r="B38" s="91">
        <v>513</v>
      </c>
      <c r="C38" s="146" t="s">
        <v>230</v>
      </c>
      <c r="D38" s="92">
        <v>1024</v>
      </c>
      <c r="E38" s="425">
        <v>25664</v>
      </c>
      <c r="F38" s="425">
        <v>26300</v>
      </c>
      <c r="G38" s="425">
        <v>6575</v>
      </c>
      <c r="H38" s="425">
        <v>5660</v>
      </c>
      <c r="I38" s="426">
        <f>SUM(H38/G38*100)</f>
        <v>86.08365019011407</v>
      </c>
    </row>
    <row r="39" spans="2:9" s="56" customFormat="1" ht="34.5" customHeight="1">
      <c r="B39" s="91">
        <v>52</v>
      </c>
      <c r="C39" s="146" t="s">
        <v>231</v>
      </c>
      <c r="D39" s="92">
        <v>1025</v>
      </c>
      <c r="E39" s="425">
        <v>161540</v>
      </c>
      <c r="F39" s="425">
        <v>172892</v>
      </c>
      <c r="G39" s="425">
        <v>46458</v>
      </c>
      <c r="H39" s="425">
        <v>45953</v>
      </c>
      <c r="I39" s="426">
        <f>SUM(H39/G39*100)</f>
        <v>98.91299668517802</v>
      </c>
    </row>
    <row r="40" spans="2:9" s="56" customFormat="1" ht="34.5" customHeight="1">
      <c r="B40" s="91">
        <v>53</v>
      </c>
      <c r="C40" s="146" t="s">
        <v>232</v>
      </c>
      <c r="D40" s="92">
        <v>1026</v>
      </c>
      <c r="E40" s="425">
        <v>23294</v>
      </c>
      <c r="F40" s="425">
        <v>23670</v>
      </c>
      <c r="G40" s="425">
        <v>5645</v>
      </c>
      <c r="H40" s="425">
        <v>3443</v>
      </c>
      <c r="I40" s="426">
        <f>SUM(H40/G40*100)</f>
        <v>60.99202834366696</v>
      </c>
    </row>
    <row r="41" spans="2:9" s="56" customFormat="1" ht="34.5" customHeight="1">
      <c r="B41" s="91">
        <v>540</v>
      </c>
      <c r="C41" s="146" t="s">
        <v>233</v>
      </c>
      <c r="D41" s="92">
        <v>1027</v>
      </c>
      <c r="E41" s="425">
        <v>10502</v>
      </c>
      <c r="F41" s="425">
        <v>10250</v>
      </c>
      <c r="G41" s="425">
        <v>2562</v>
      </c>
      <c r="H41" s="425">
        <v>2731</v>
      </c>
      <c r="I41" s="426">
        <f>SUM(H41/G41*100)</f>
        <v>106.59640905542544</v>
      </c>
    </row>
    <row r="42" spans="2:9" s="56" customFormat="1" ht="34.5" customHeight="1">
      <c r="B42" s="91" t="s">
        <v>234</v>
      </c>
      <c r="C42" s="146" t="s">
        <v>235</v>
      </c>
      <c r="D42" s="92">
        <v>1028</v>
      </c>
      <c r="E42" s="425">
        <v>3463</v>
      </c>
      <c r="F42" s="425"/>
      <c r="G42" s="425"/>
      <c r="H42" s="425"/>
      <c r="I42" s="426"/>
    </row>
    <row r="43" spans="2:9" s="60" customFormat="1" ht="34.5" customHeight="1">
      <c r="B43" s="91">
        <v>55</v>
      </c>
      <c r="C43" s="146" t="s">
        <v>236</v>
      </c>
      <c r="D43" s="92">
        <v>1029</v>
      </c>
      <c r="E43" s="425">
        <v>9917</v>
      </c>
      <c r="F43" s="425">
        <v>9128</v>
      </c>
      <c r="G43" s="425">
        <v>2282</v>
      </c>
      <c r="H43" s="425">
        <v>3006</v>
      </c>
      <c r="I43" s="426">
        <f>SUM(H43/G43*100)</f>
        <v>131.72655565293604</v>
      </c>
    </row>
    <row r="44" spans="2:9" s="60" customFormat="1" ht="34.5" customHeight="1">
      <c r="B44" s="182"/>
      <c r="C44" s="183" t="s">
        <v>237</v>
      </c>
      <c r="D44" s="184">
        <v>1030</v>
      </c>
      <c r="E44" s="423">
        <f>SUM(E14-E32)</f>
        <v>4636</v>
      </c>
      <c r="F44" s="423">
        <f>SUM(F14-F32)</f>
        <v>8280</v>
      </c>
      <c r="G44" s="423">
        <f>SUM(G14-G32)</f>
        <v>701</v>
      </c>
      <c r="H44" s="423">
        <f>SUM(H14-H32)</f>
        <v>2884</v>
      </c>
      <c r="I44" s="424">
        <f>SUM(H44/G44*100)</f>
        <v>411.4122681883024</v>
      </c>
    </row>
    <row r="45" spans="2:9" s="60" customFormat="1" ht="34.5" customHeight="1">
      <c r="B45" s="182"/>
      <c r="C45" s="183" t="s">
        <v>238</v>
      </c>
      <c r="D45" s="184">
        <v>1031</v>
      </c>
      <c r="E45" s="425"/>
      <c r="F45" s="425"/>
      <c r="G45" s="425"/>
      <c r="H45" s="425"/>
      <c r="I45" s="424"/>
    </row>
    <row r="46" spans="2:9" s="60" customFormat="1" ht="34.5" customHeight="1">
      <c r="B46" s="182">
        <v>66</v>
      </c>
      <c r="C46" s="183" t="s">
        <v>239</v>
      </c>
      <c r="D46" s="184">
        <v>1032</v>
      </c>
      <c r="E46" s="423">
        <f>SUM(E47+E52+E53)</f>
        <v>307</v>
      </c>
      <c r="F46" s="423">
        <f>SUM(F47+F52+F53)</f>
        <v>200</v>
      </c>
      <c r="G46" s="423">
        <f>SUM(G47+G52+G53)</f>
        <v>50</v>
      </c>
      <c r="H46" s="423">
        <f>SUM(H47+H52+H53)</f>
        <v>0</v>
      </c>
      <c r="I46" s="424">
        <f>SUM(H46/G46*100)</f>
        <v>0</v>
      </c>
    </row>
    <row r="47" spans="2:9" s="60" customFormat="1" ht="34.5" customHeight="1">
      <c r="B47" s="89" t="s">
        <v>240</v>
      </c>
      <c r="C47" s="145" t="s">
        <v>241</v>
      </c>
      <c r="D47" s="186">
        <v>1033</v>
      </c>
      <c r="E47" s="423">
        <f>SUM(E48:E51)</f>
        <v>0</v>
      </c>
      <c r="F47" s="423">
        <f>SUM(F48:F51)</f>
        <v>0</v>
      </c>
      <c r="G47" s="423">
        <f>SUM(G48:G51)</f>
        <v>0</v>
      </c>
      <c r="H47" s="423">
        <f>SUM(H48:H51)</f>
        <v>0</v>
      </c>
      <c r="I47" s="424"/>
    </row>
    <row r="48" spans="2:9" s="60" customFormat="1" ht="34.5" customHeight="1">
      <c r="B48" s="91">
        <v>660</v>
      </c>
      <c r="C48" s="146" t="s">
        <v>242</v>
      </c>
      <c r="D48" s="187">
        <v>1034</v>
      </c>
      <c r="E48" s="425"/>
      <c r="F48" s="425"/>
      <c r="G48" s="425"/>
      <c r="H48" s="425"/>
      <c r="I48" s="424"/>
    </row>
    <row r="49" spans="2:9" s="60" customFormat="1" ht="34.5" customHeight="1">
      <c r="B49" s="91">
        <v>661</v>
      </c>
      <c r="C49" s="146" t="s">
        <v>243</v>
      </c>
      <c r="D49" s="187">
        <v>1035</v>
      </c>
      <c r="E49" s="425"/>
      <c r="F49" s="425"/>
      <c r="G49" s="425"/>
      <c r="H49" s="425"/>
      <c r="I49" s="424"/>
    </row>
    <row r="50" spans="2:9" s="60" customFormat="1" ht="34.5" customHeight="1">
      <c r="B50" s="91">
        <v>665</v>
      </c>
      <c r="C50" s="146" t="s">
        <v>244</v>
      </c>
      <c r="D50" s="92">
        <v>1036</v>
      </c>
      <c r="E50" s="425"/>
      <c r="F50" s="425"/>
      <c r="G50" s="425"/>
      <c r="H50" s="425"/>
      <c r="I50" s="424"/>
    </row>
    <row r="51" spans="2:9" s="60" customFormat="1" ht="34.5" customHeight="1">
      <c r="B51" s="91">
        <v>669</v>
      </c>
      <c r="C51" s="146" t="s">
        <v>245</v>
      </c>
      <c r="D51" s="92">
        <v>1037</v>
      </c>
      <c r="E51" s="425"/>
      <c r="F51" s="425"/>
      <c r="G51" s="425"/>
      <c r="H51" s="425"/>
      <c r="I51" s="424"/>
    </row>
    <row r="52" spans="2:9" s="60" customFormat="1" ht="34.5" customHeight="1">
      <c r="B52" s="89">
        <v>662</v>
      </c>
      <c r="C52" s="145" t="s">
        <v>246</v>
      </c>
      <c r="D52" s="90">
        <v>1038</v>
      </c>
      <c r="E52" s="425">
        <v>199</v>
      </c>
      <c r="F52" s="425">
        <v>200</v>
      </c>
      <c r="G52" s="425">
        <v>50</v>
      </c>
      <c r="H52" s="425"/>
      <c r="I52" s="426">
        <f>SUM(H52/G52*100)</f>
        <v>0</v>
      </c>
    </row>
    <row r="53" spans="2:9" s="60" customFormat="1" ht="34.5" customHeight="1">
      <c r="B53" s="89" t="s">
        <v>247</v>
      </c>
      <c r="C53" s="145" t="s">
        <v>248</v>
      </c>
      <c r="D53" s="90">
        <v>1039</v>
      </c>
      <c r="E53" s="425">
        <v>108</v>
      </c>
      <c r="F53" s="425"/>
      <c r="G53" s="425"/>
      <c r="H53" s="425"/>
      <c r="I53" s="426"/>
    </row>
    <row r="54" spans="2:9" s="60" customFormat="1" ht="34.5" customHeight="1">
      <c r="B54" s="182">
        <v>56</v>
      </c>
      <c r="C54" s="183" t="s">
        <v>249</v>
      </c>
      <c r="D54" s="184">
        <v>1040</v>
      </c>
      <c r="E54" s="427">
        <f>SUM(E55+E60+E61)</f>
        <v>19</v>
      </c>
      <c r="F54" s="427">
        <f>SUM(F55+F60+F61)</f>
        <v>20</v>
      </c>
      <c r="G54" s="427">
        <f>SUM(G55+G60+G61)</f>
        <v>5</v>
      </c>
      <c r="H54" s="427">
        <f>SUM(H55+H60+H61)</f>
        <v>13</v>
      </c>
      <c r="I54" s="424">
        <f>SUM(H54/G54*100)</f>
        <v>260</v>
      </c>
    </row>
    <row r="55" spans="2:9" ht="34.5" customHeight="1">
      <c r="B55" s="89" t="s">
        <v>250</v>
      </c>
      <c r="C55" s="145" t="s">
        <v>669</v>
      </c>
      <c r="D55" s="90">
        <v>1041</v>
      </c>
      <c r="E55" s="425"/>
      <c r="F55" s="425"/>
      <c r="G55" s="425"/>
      <c r="H55" s="425"/>
      <c r="I55" s="424"/>
    </row>
    <row r="56" spans="2:9" ht="34.5" customHeight="1">
      <c r="B56" s="91">
        <v>560</v>
      </c>
      <c r="C56" s="146" t="s">
        <v>251</v>
      </c>
      <c r="D56" s="187">
        <v>1042</v>
      </c>
      <c r="E56" s="425"/>
      <c r="F56" s="425"/>
      <c r="G56" s="425"/>
      <c r="H56" s="425"/>
      <c r="I56" s="424"/>
    </row>
    <row r="57" spans="2:9" ht="34.5" customHeight="1">
      <c r="B57" s="91">
        <v>561</v>
      </c>
      <c r="C57" s="146" t="s">
        <v>252</v>
      </c>
      <c r="D57" s="187">
        <v>1043</v>
      </c>
      <c r="E57" s="425"/>
      <c r="F57" s="425"/>
      <c r="G57" s="425"/>
      <c r="H57" s="425"/>
      <c r="I57" s="424"/>
    </row>
    <row r="58" spans="2:9" ht="34.5" customHeight="1">
      <c r="B58" s="91">
        <v>565</v>
      </c>
      <c r="C58" s="146" t="s">
        <v>253</v>
      </c>
      <c r="D58" s="187">
        <v>1044</v>
      </c>
      <c r="E58" s="425"/>
      <c r="F58" s="425"/>
      <c r="G58" s="425"/>
      <c r="H58" s="425"/>
      <c r="I58" s="424"/>
    </row>
    <row r="59" spans="2:9" ht="34.5" customHeight="1">
      <c r="B59" s="91" t="s">
        <v>254</v>
      </c>
      <c r="C59" s="146" t="s">
        <v>255</v>
      </c>
      <c r="D59" s="92">
        <v>1045</v>
      </c>
      <c r="E59" s="425"/>
      <c r="F59" s="425"/>
      <c r="G59" s="425"/>
      <c r="H59" s="425"/>
      <c r="I59" s="424"/>
    </row>
    <row r="60" spans="2:9" ht="34.5" customHeight="1">
      <c r="B60" s="91">
        <v>562</v>
      </c>
      <c r="C60" s="145" t="s">
        <v>256</v>
      </c>
      <c r="D60" s="90">
        <v>1046</v>
      </c>
      <c r="E60" s="425">
        <v>19</v>
      </c>
      <c r="F60" s="425">
        <v>20</v>
      </c>
      <c r="G60" s="425">
        <v>5</v>
      </c>
      <c r="H60" s="425">
        <v>13</v>
      </c>
      <c r="I60" s="426">
        <f>SUM(H60/G60*100)</f>
        <v>260</v>
      </c>
    </row>
    <row r="61" spans="2:9" ht="34.5" customHeight="1">
      <c r="B61" s="89" t="s">
        <v>257</v>
      </c>
      <c r="C61" s="145" t="s">
        <v>258</v>
      </c>
      <c r="D61" s="90">
        <v>1047</v>
      </c>
      <c r="E61" s="425"/>
      <c r="F61" s="425"/>
      <c r="G61" s="425"/>
      <c r="H61" s="425"/>
      <c r="I61" s="424"/>
    </row>
    <row r="62" spans="2:9" ht="34.5" customHeight="1">
      <c r="B62" s="182"/>
      <c r="C62" s="183" t="s">
        <v>259</v>
      </c>
      <c r="D62" s="184">
        <v>1048</v>
      </c>
      <c r="E62" s="427">
        <f>SUM(E46-E54)</f>
        <v>288</v>
      </c>
      <c r="F62" s="427">
        <f>SUM(F46-F54)</f>
        <v>180</v>
      </c>
      <c r="G62" s="427">
        <f>SUM(G46-G54)</f>
        <v>45</v>
      </c>
      <c r="H62" s="427"/>
      <c r="I62" s="424">
        <f>SUM(H62/G62*100)</f>
        <v>0</v>
      </c>
    </row>
    <row r="63" spans="2:9" ht="34.5" customHeight="1">
      <c r="B63" s="182"/>
      <c r="C63" s="183" t="s">
        <v>260</v>
      </c>
      <c r="D63" s="184">
        <v>1049</v>
      </c>
      <c r="E63" s="425"/>
      <c r="F63" s="425"/>
      <c r="G63" s="425"/>
      <c r="H63" s="423">
        <f>SUM(H54-H46)</f>
        <v>13</v>
      </c>
      <c r="I63" s="424"/>
    </row>
    <row r="64" spans="2:9" ht="34.5" customHeight="1">
      <c r="B64" s="91" t="s">
        <v>261</v>
      </c>
      <c r="C64" s="146" t="s">
        <v>262</v>
      </c>
      <c r="D64" s="92">
        <v>1050</v>
      </c>
      <c r="E64" s="425">
        <v>22</v>
      </c>
      <c r="F64" s="425"/>
      <c r="G64" s="425"/>
      <c r="H64" s="425"/>
      <c r="I64" s="424"/>
    </row>
    <row r="65" spans="2:9" ht="34.5" customHeight="1">
      <c r="B65" s="91" t="s">
        <v>263</v>
      </c>
      <c r="C65" s="146" t="s">
        <v>264</v>
      </c>
      <c r="D65" s="187">
        <v>1051</v>
      </c>
      <c r="E65" s="425">
        <v>2346</v>
      </c>
      <c r="F65" s="425"/>
      <c r="G65" s="425"/>
      <c r="H65" s="425"/>
      <c r="I65" s="424"/>
    </row>
    <row r="66" spans="2:9" ht="34.5" customHeight="1">
      <c r="B66" s="182" t="s">
        <v>265</v>
      </c>
      <c r="C66" s="183" t="s">
        <v>266</v>
      </c>
      <c r="D66" s="184">
        <v>1052</v>
      </c>
      <c r="E66" s="425">
        <v>14069</v>
      </c>
      <c r="F66" s="425">
        <v>6770</v>
      </c>
      <c r="G66" s="425">
        <v>1692</v>
      </c>
      <c r="H66" s="425">
        <v>1321</v>
      </c>
      <c r="I66" s="424">
        <f>SUM(H66/G66*100)</f>
        <v>78.07328605200946</v>
      </c>
    </row>
    <row r="67" spans="2:9" ht="34.5" customHeight="1">
      <c r="B67" s="182" t="s">
        <v>267</v>
      </c>
      <c r="C67" s="183" t="s">
        <v>268</v>
      </c>
      <c r="D67" s="184">
        <v>1053</v>
      </c>
      <c r="E67" s="425">
        <v>16211</v>
      </c>
      <c r="F67" s="425">
        <v>14386</v>
      </c>
      <c r="G67" s="425">
        <v>3596</v>
      </c>
      <c r="H67" s="425">
        <v>3999</v>
      </c>
      <c r="I67" s="424">
        <f>SUM(H67/G67*100)</f>
        <v>111.20689655172413</v>
      </c>
    </row>
    <row r="68" spans="2:9" ht="34.5" customHeight="1">
      <c r="B68" s="188"/>
      <c r="C68" s="189" t="s">
        <v>269</v>
      </c>
      <c r="D68" s="187">
        <v>1054</v>
      </c>
      <c r="E68" s="427">
        <f>SUM(E44-E45+E62-E63+E64-E65+E66-E67)</f>
        <v>458</v>
      </c>
      <c r="F68" s="427">
        <f>SUM(F44-F45+F62-F63+F64-F65+F66-F67)</f>
        <v>844</v>
      </c>
      <c r="G68" s="451"/>
      <c r="H68" s="427">
        <f>SUM(H44-H45+H62-H63+H64-H65+H66-H67)</f>
        <v>193</v>
      </c>
      <c r="I68" s="424"/>
    </row>
    <row r="69" spans="2:9" ht="34.5" customHeight="1">
      <c r="B69" s="188"/>
      <c r="C69" s="189" t="s">
        <v>270</v>
      </c>
      <c r="D69" s="187">
        <v>1055</v>
      </c>
      <c r="E69" s="425"/>
      <c r="F69" s="425"/>
      <c r="G69" s="452">
        <f>SUM(G45-G44+G63-G62+G65-G64+G67-G66)</f>
        <v>1158</v>
      </c>
      <c r="H69" s="425"/>
      <c r="I69" s="424">
        <f>SUM(H69/G69*100)</f>
        <v>0</v>
      </c>
    </row>
    <row r="70" spans="2:9" ht="34.5" customHeight="1">
      <c r="B70" s="91" t="s">
        <v>144</v>
      </c>
      <c r="C70" s="146" t="s">
        <v>271</v>
      </c>
      <c r="D70" s="92">
        <v>1056</v>
      </c>
      <c r="E70" s="425"/>
      <c r="F70" s="425"/>
      <c r="G70" s="434"/>
      <c r="H70" s="425"/>
      <c r="I70" s="424"/>
    </row>
    <row r="71" spans="2:9" ht="34.5" customHeight="1">
      <c r="B71" s="91" t="s">
        <v>145</v>
      </c>
      <c r="C71" s="146" t="s">
        <v>272</v>
      </c>
      <c r="D71" s="187">
        <v>1057</v>
      </c>
      <c r="E71" s="425"/>
      <c r="F71" s="425"/>
      <c r="G71" s="434"/>
      <c r="H71" s="425"/>
      <c r="I71" s="424"/>
    </row>
    <row r="72" spans="2:9" ht="34.5" customHeight="1">
      <c r="B72" s="182"/>
      <c r="C72" s="183" t="s">
        <v>273</v>
      </c>
      <c r="D72" s="184">
        <v>1058</v>
      </c>
      <c r="E72" s="427">
        <f>SUM(E68-E69+E70-E71)</f>
        <v>458</v>
      </c>
      <c r="F72" s="427">
        <f>SUM(F68-F69+F70-F71)</f>
        <v>844</v>
      </c>
      <c r="G72" s="451"/>
      <c r="H72" s="427">
        <f>SUM(H68-H69+H70-H71)</f>
        <v>193</v>
      </c>
      <c r="I72" s="424"/>
    </row>
    <row r="73" spans="2:9" ht="34.5" customHeight="1">
      <c r="B73" s="190"/>
      <c r="C73" s="185" t="s">
        <v>274</v>
      </c>
      <c r="D73" s="184">
        <v>1059</v>
      </c>
      <c r="E73" s="425"/>
      <c r="F73" s="425"/>
      <c r="G73" s="436">
        <f>SUM(G69-G68+G71-G70)</f>
        <v>1158</v>
      </c>
      <c r="H73" s="425"/>
      <c r="I73" s="424">
        <f>SUM(H73/G73*100)</f>
        <v>0</v>
      </c>
    </row>
    <row r="74" spans="2:9" ht="34.5" customHeight="1">
      <c r="B74" s="91"/>
      <c r="C74" s="147" t="s">
        <v>275</v>
      </c>
      <c r="D74" s="92"/>
      <c r="E74" s="425"/>
      <c r="F74" s="425"/>
      <c r="G74" s="434"/>
      <c r="H74" s="425"/>
      <c r="I74" s="424"/>
    </row>
    <row r="75" spans="2:9" ht="34.5" customHeight="1">
      <c r="B75" s="91">
        <v>721</v>
      </c>
      <c r="C75" s="147" t="s">
        <v>276</v>
      </c>
      <c r="D75" s="92">
        <v>1060</v>
      </c>
      <c r="E75" s="425">
        <v>207</v>
      </c>
      <c r="F75" s="425"/>
      <c r="G75" s="434"/>
      <c r="H75" s="425">
        <v>14</v>
      </c>
      <c r="I75" s="424"/>
    </row>
    <row r="76" spans="2:9" ht="34.5" customHeight="1">
      <c r="B76" s="91" t="s">
        <v>277</v>
      </c>
      <c r="C76" s="147" t="s">
        <v>278</v>
      </c>
      <c r="D76" s="187">
        <v>1061</v>
      </c>
      <c r="E76" s="425">
        <v>130</v>
      </c>
      <c r="F76" s="425"/>
      <c r="G76" s="434"/>
      <c r="H76" s="425"/>
      <c r="I76" s="424"/>
    </row>
    <row r="77" spans="2:9" ht="34.5" customHeight="1">
      <c r="B77" s="91" t="s">
        <v>277</v>
      </c>
      <c r="C77" s="147" t="s">
        <v>279</v>
      </c>
      <c r="D77" s="187">
        <v>1062</v>
      </c>
      <c r="E77" s="425"/>
      <c r="F77" s="425"/>
      <c r="G77" s="434"/>
      <c r="H77" s="425"/>
      <c r="I77" s="424"/>
    </row>
    <row r="78" spans="2:9" ht="34.5" customHeight="1">
      <c r="B78" s="91">
        <v>723</v>
      </c>
      <c r="C78" s="147" t="s">
        <v>280</v>
      </c>
      <c r="D78" s="92">
        <v>1063</v>
      </c>
      <c r="E78" s="425"/>
      <c r="F78" s="425"/>
      <c r="G78" s="434"/>
      <c r="H78" s="425"/>
      <c r="I78" s="424"/>
    </row>
    <row r="79" spans="2:9" ht="34.5" customHeight="1">
      <c r="B79" s="182"/>
      <c r="C79" s="185" t="s">
        <v>670</v>
      </c>
      <c r="D79" s="184">
        <v>1064</v>
      </c>
      <c r="E79" s="427">
        <f>SUM(E72-E73-E75-E76+E77)</f>
        <v>121</v>
      </c>
      <c r="F79" s="427">
        <f>SUM(F72-F73-F75-F76+F77)</f>
        <v>844</v>
      </c>
      <c r="G79" s="451"/>
      <c r="H79" s="427">
        <f>SUM(H72-H73-H75-H76+H77)</f>
        <v>179</v>
      </c>
      <c r="I79" s="424"/>
    </row>
    <row r="80" spans="2:9" ht="34.5" customHeight="1">
      <c r="B80" s="190"/>
      <c r="C80" s="185" t="s">
        <v>671</v>
      </c>
      <c r="D80" s="184">
        <v>1065</v>
      </c>
      <c r="E80" s="425"/>
      <c r="F80" s="425"/>
      <c r="G80" s="436">
        <f>SUM(G73-G72++G75+G76-G77)</f>
        <v>1158</v>
      </c>
      <c r="H80" s="425"/>
      <c r="I80" s="424">
        <f>SUM(H80/G80*100)</f>
        <v>0</v>
      </c>
    </row>
    <row r="81" spans="2:9" ht="34.5" customHeight="1">
      <c r="B81" s="93"/>
      <c r="C81" s="147" t="s">
        <v>281</v>
      </c>
      <c r="D81" s="92">
        <v>1066</v>
      </c>
      <c r="E81" s="425"/>
      <c r="F81" s="425"/>
      <c r="G81" s="434"/>
      <c r="H81" s="425"/>
      <c r="I81" s="424"/>
    </row>
    <row r="82" spans="2:9" ht="34.5" customHeight="1">
      <c r="B82" s="93"/>
      <c r="C82" s="147" t="s">
        <v>282</v>
      </c>
      <c r="D82" s="92">
        <v>1067</v>
      </c>
      <c r="E82" s="425"/>
      <c r="F82" s="425"/>
      <c r="G82" s="434"/>
      <c r="H82" s="425"/>
      <c r="I82" s="424"/>
    </row>
    <row r="83" spans="2:9" ht="34.5" customHeight="1">
      <c r="B83" s="93"/>
      <c r="C83" s="147" t="s">
        <v>672</v>
      </c>
      <c r="D83" s="92">
        <v>1068</v>
      </c>
      <c r="E83" s="425"/>
      <c r="F83" s="425"/>
      <c r="G83" s="425"/>
      <c r="H83" s="425"/>
      <c r="I83" s="424"/>
    </row>
    <row r="84" spans="2:9" ht="34.5" customHeight="1">
      <c r="B84" s="93"/>
      <c r="C84" s="147" t="s">
        <v>673</v>
      </c>
      <c r="D84" s="92">
        <v>1069</v>
      </c>
      <c r="E84" s="425"/>
      <c r="F84" s="425"/>
      <c r="G84" s="425"/>
      <c r="H84" s="425"/>
      <c r="I84" s="424"/>
    </row>
    <row r="85" spans="2:9" ht="34.5" customHeight="1">
      <c r="B85" s="93"/>
      <c r="C85" s="147" t="s">
        <v>674</v>
      </c>
      <c r="D85" s="187"/>
      <c r="E85" s="425"/>
      <c r="F85" s="425"/>
      <c r="G85" s="425"/>
      <c r="H85" s="425"/>
      <c r="I85" s="424"/>
    </row>
    <row r="86" spans="2:9" ht="34.5" customHeight="1">
      <c r="B86" s="93"/>
      <c r="C86" s="147" t="s">
        <v>146</v>
      </c>
      <c r="D86" s="187">
        <v>1070</v>
      </c>
      <c r="E86" s="425"/>
      <c r="F86" s="425"/>
      <c r="G86" s="425"/>
      <c r="H86" s="425"/>
      <c r="I86" s="424"/>
    </row>
    <row r="87" spans="2:9" ht="34.5" customHeight="1" thickBot="1">
      <c r="B87" s="94"/>
      <c r="C87" s="148" t="s">
        <v>147</v>
      </c>
      <c r="D87" s="143">
        <v>1071</v>
      </c>
      <c r="E87" s="428"/>
      <c r="F87" s="428"/>
      <c r="G87" s="428"/>
      <c r="H87" s="428"/>
      <c r="I87" s="424"/>
    </row>
    <row r="88" spans="4:5" ht="15.75">
      <c r="D88" s="192"/>
      <c r="E88" s="178"/>
    </row>
    <row r="89" spans="2:9" ht="18.75">
      <c r="B89" s="2" t="s">
        <v>872</v>
      </c>
      <c r="D89" s="192"/>
      <c r="E89" s="191"/>
      <c r="F89" s="64"/>
      <c r="G89" s="60" t="s">
        <v>660</v>
      </c>
      <c r="H89" s="65"/>
      <c r="I89" s="60"/>
    </row>
    <row r="90" ht="18.75">
      <c r="D90" s="191"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2" sqref="B32"/>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75">
      <c r="V2" s="16" t="s">
        <v>635</v>
      </c>
    </row>
    <row r="4" ht="15.75">
      <c r="B4" s="1" t="s">
        <v>759</v>
      </c>
    </row>
    <row r="5" ht="15.75">
      <c r="B5" s="1" t="s">
        <v>760</v>
      </c>
    </row>
    <row r="6" ht="15.75">
      <c r="B6" s="12" t="s">
        <v>200</v>
      </c>
    </row>
    <row r="7" ht="15.75">
      <c r="A7" s="12"/>
    </row>
    <row r="8" spans="1:22" ht="20.25">
      <c r="A8" s="12"/>
      <c r="B8" s="560" t="s">
        <v>74</v>
      </c>
      <c r="C8" s="560"/>
      <c r="D8" s="560"/>
      <c r="E8" s="560"/>
      <c r="F8" s="560"/>
      <c r="G8" s="560"/>
      <c r="H8" s="560"/>
      <c r="I8" s="560"/>
      <c r="J8" s="560"/>
      <c r="K8" s="560"/>
      <c r="L8" s="560"/>
      <c r="M8" s="560"/>
      <c r="N8" s="560"/>
      <c r="O8" s="560"/>
      <c r="P8" s="560"/>
      <c r="Q8" s="560"/>
      <c r="R8" s="560"/>
      <c r="S8" s="560"/>
      <c r="T8" s="560"/>
      <c r="U8" s="560"/>
      <c r="V8" s="560"/>
    </row>
    <row r="9" spans="4:14" ht="16.5" thickBot="1">
      <c r="D9" s="23"/>
      <c r="E9" s="23"/>
      <c r="F9" s="23"/>
      <c r="G9" s="23"/>
      <c r="H9" s="23"/>
      <c r="I9" s="23"/>
      <c r="J9" s="23"/>
      <c r="K9" s="23"/>
      <c r="L9" s="23"/>
      <c r="M9" s="23"/>
      <c r="N9" s="23"/>
    </row>
    <row r="10" spans="2:22" ht="38.25" customHeight="1">
      <c r="B10" s="573" t="s">
        <v>40</v>
      </c>
      <c r="C10" s="575" t="s">
        <v>41</v>
      </c>
      <c r="D10" s="577" t="s">
        <v>42</v>
      </c>
      <c r="E10" s="503" t="s">
        <v>626</v>
      </c>
      <c r="F10" s="503" t="s">
        <v>645</v>
      </c>
      <c r="G10" s="503" t="s">
        <v>89</v>
      </c>
      <c r="H10" s="503" t="s">
        <v>90</v>
      </c>
      <c r="I10" s="503" t="s">
        <v>751</v>
      </c>
      <c r="J10" s="503" t="s">
        <v>43</v>
      </c>
      <c r="K10" s="503" t="s">
        <v>752</v>
      </c>
      <c r="L10" s="503" t="s">
        <v>44</v>
      </c>
      <c r="M10" s="503" t="s">
        <v>45</v>
      </c>
      <c r="N10" s="503" t="s">
        <v>46</v>
      </c>
      <c r="O10" s="579" t="s">
        <v>79</v>
      </c>
      <c r="P10" s="541"/>
      <c r="Q10" s="541"/>
      <c r="R10" s="541"/>
      <c r="S10" s="541"/>
      <c r="T10" s="541"/>
      <c r="U10" s="541"/>
      <c r="V10" s="542"/>
    </row>
    <row r="11" spans="2:22" ht="48.75" customHeight="1" thickBot="1">
      <c r="B11" s="574"/>
      <c r="C11" s="576"/>
      <c r="D11" s="578"/>
      <c r="E11" s="504"/>
      <c r="F11" s="504"/>
      <c r="G11" s="504"/>
      <c r="H11" s="504"/>
      <c r="I11" s="504"/>
      <c r="J11" s="504"/>
      <c r="K11" s="504"/>
      <c r="L11" s="504"/>
      <c r="M11" s="504"/>
      <c r="N11" s="504"/>
      <c r="O11" s="197" t="s">
        <v>47</v>
      </c>
      <c r="P11" s="197" t="s">
        <v>48</v>
      </c>
      <c r="Q11" s="197" t="s">
        <v>49</v>
      </c>
      <c r="R11" s="197" t="s">
        <v>50</v>
      </c>
      <c r="S11" s="197" t="s">
        <v>51</v>
      </c>
      <c r="T11" s="197" t="s">
        <v>52</v>
      </c>
      <c r="U11" s="197" t="s">
        <v>53</v>
      </c>
      <c r="V11" s="198" t="s">
        <v>54</v>
      </c>
    </row>
    <row r="12" spans="2:22" ht="15.75">
      <c r="B12" s="200" t="s">
        <v>78</v>
      </c>
      <c r="C12" s="201"/>
      <c r="D12" s="202"/>
      <c r="E12" s="202"/>
      <c r="F12" s="202"/>
      <c r="G12" s="202"/>
      <c r="H12" s="202"/>
      <c r="I12" s="202"/>
      <c r="J12" s="202"/>
      <c r="K12" s="202"/>
      <c r="L12" s="202"/>
      <c r="M12" s="202"/>
      <c r="N12" s="202"/>
      <c r="O12" s="202"/>
      <c r="P12" s="202"/>
      <c r="Q12" s="202"/>
      <c r="R12" s="202"/>
      <c r="S12" s="202"/>
      <c r="T12" s="202"/>
      <c r="U12" s="202"/>
      <c r="V12" s="199"/>
    </row>
    <row r="13" spans="2:22" ht="15.75">
      <c r="B13" s="203" t="s">
        <v>2</v>
      </c>
      <c r="C13" s="24"/>
      <c r="D13" s="24"/>
      <c r="E13" s="24"/>
      <c r="F13" s="24"/>
      <c r="G13" s="24"/>
      <c r="H13" s="24"/>
      <c r="I13" s="24"/>
      <c r="J13" s="24"/>
      <c r="K13" s="24"/>
      <c r="L13" s="24"/>
      <c r="M13" s="24"/>
      <c r="N13" s="24"/>
      <c r="O13" s="24"/>
      <c r="P13" s="24"/>
      <c r="Q13" s="24"/>
      <c r="R13" s="24"/>
      <c r="S13" s="24"/>
      <c r="T13" s="24"/>
      <c r="U13" s="24"/>
      <c r="V13" s="110"/>
    </row>
    <row r="14" spans="2:22" ht="15.75">
      <c r="B14" s="203" t="s">
        <v>2</v>
      </c>
      <c r="C14" s="24"/>
      <c r="D14" s="24"/>
      <c r="E14" s="24"/>
      <c r="F14" s="24"/>
      <c r="G14" s="24"/>
      <c r="H14" s="24"/>
      <c r="I14" s="24"/>
      <c r="J14" s="24"/>
      <c r="K14" s="24"/>
      <c r="L14" s="24"/>
      <c r="M14" s="24"/>
      <c r="N14" s="24"/>
      <c r="O14" s="24"/>
      <c r="P14" s="24"/>
      <c r="Q14" s="24"/>
      <c r="R14" s="24"/>
      <c r="S14" s="24"/>
      <c r="T14" s="24"/>
      <c r="U14" s="24"/>
      <c r="V14" s="110"/>
    </row>
    <row r="15" spans="2:22" ht="15.75">
      <c r="B15" s="203" t="s">
        <v>2</v>
      </c>
      <c r="C15" s="24"/>
      <c r="D15" s="24"/>
      <c r="E15" s="24"/>
      <c r="F15" s="24"/>
      <c r="G15" s="24"/>
      <c r="H15" s="24"/>
      <c r="I15" s="24"/>
      <c r="J15" s="24"/>
      <c r="K15" s="24"/>
      <c r="L15" s="24"/>
      <c r="M15" s="24"/>
      <c r="N15" s="24"/>
      <c r="O15" s="24"/>
      <c r="P15" s="24"/>
      <c r="Q15" s="24"/>
      <c r="R15" s="24"/>
      <c r="S15" s="24"/>
      <c r="T15" s="24"/>
      <c r="U15" s="24"/>
      <c r="V15" s="110"/>
    </row>
    <row r="16" spans="2:22" ht="15.75">
      <c r="B16" s="203" t="s">
        <v>2</v>
      </c>
      <c r="C16" s="24"/>
      <c r="D16" s="24"/>
      <c r="E16" s="24"/>
      <c r="F16" s="24"/>
      <c r="G16" s="24"/>
      <c r="H16" s="24"/>
      <c r="I16" s="24"/>
      <c r="J16" s="24"/>
      <c r="K16" s="24"/>
      <c r="L16" s="24"/>
      <c r="M16" s="24"/>
      <c r="N16" s="24"/>
      <c r="O16" s="24"/>
      <c r="P16" s="24"/>
      <c r="Q16" s="24"/>
      <c r="R16" s="24"/>
      <c r="S16" s="24"/>
      <c r="T16" s="24"/>
      <c r="U16" s="24"/>
      <c r="V16" s="110"/>
    </row>
    <row r="17" spans="2:22" ht="15.75">
      <c r="B17" s="203" t="s">
        <v>2</v>
      </c>
      <c r="C17" s="24"/>
      <c r="D17" s="24"/>
      <c r="E17" s="24"/>
      <c r="F17" s="24"/>
      <c r="G17" s="24"/>
      <c r="H17" s="24"/>
      <c r="I17" s="24"/>
      <c r="J17" s="24"/>
      <c r="K17" s="24"/>
      <c r="L17" s="24"/>
      <c r="M17" s="24"/>
      <c r="N17" s="24"/>
      <c r="O17" s="24"/>
      <c r="P17" s="24"/>
      <c r="Q17" s="24"/>
      <c r="R17" s="24"/>
      <c r="S17" s="24"/>
      <c r="T17" s="24"/>
      <c r="U17" s="24"/>
      <c r="V17" s="110"/>
    </row>
    <row r="18" spans="2:22" ht="15.75">
      <c r="B18" s="204" t="s">
        <v>55</v>
      </c>
      <c r="C18" s="25"/>
      <c r="D18" s="24"/>
      <c r="E18" s="24"/>
      <c r="F18" s="24"/>
      <c r="G18" s="24"/>
      <c r="H18" s="24"/>
      <c r="I18" s="24"/>
      <c r="J18" s="24"/>
      <c r="K18" s="24"/>
      <c r="L18" s="24"/>
      <c r="M18" s="24"/>
      <c r="N18" s="24"/>
      <c r="O18" s="24"/>
      <c r="P18" s="24"/>
      <c r="Q18" s="24"/>
      <c r="R18" s="24"/>
      <c r="S18" s="24"/>
      <c r="T18" s="24"/>
      <c r="U18" s="24"/>
      <c r="V18" s="110"/>
    </row>
    <row r="19" spans="2:22" ht="15.75">
      <c r="B19" s="203" t="s">
        <v>2</v>
      </c>
      <c r="C19" s="24"/>
      <c r="D19" s="24"/>
      <c r="E19" s="24"/>
      <c r="F19" s="24"/>
      <c r="G19" s="24"/>
      <c r="H19" s="24"/>
      <c r="I19" s="24"/>
      <c r="J19" s="24"/>
      <c r="K19" s="24"/>
      <c r="L19" s="24"/>
      <c r="M19" s="24"/>
      <c r="N19" s="24"/>
      <c r="O19" s="24"/>
      <c r="P19" s="24"/>
      <c r="Q19" s="24"/>
      <c r="R19" s="24"/>
      <c r="S19" s="24"/>
      <c r="T19" s="24"/>
      <c r="U19" s="24"/>
      <c r="V19" s="110"/>
    </row>
    <row r="20" spans="2:22" ht="15.75">
      <c r="B20" s="203" t="s">
        <v>2</v>
      </c>
      <c r="C20" s="24"/>
      <c r="D20" s="24"/>
      <c r="E20" s="24"/>
      <c r="F20" s="24"/>
      <c r="G20" s="24"/>
      <c r="H20" s="24"/>
      <c r="I20" s="24"/>
      <c r="J20" s="24"/>
      <c r="K20" s="24"/>
      <c r="L20" s="24"/>
      <c r="M20" s="24"/>
      <c r="N20" s="24"/>
      <c r="O20" s="24"/>
      <c r="P20" s="24"/>
      <c r="Q20" s="24"/>
      <c r="R20" s="24"/>
      <c r="S20" s="24"/>
      <c r="T20" s="24"/>
      <c r="U20" s="24"/>
      <c r="V20" s="110"/>
    </row>
    <row r="21" spans="2:22" ht="15.75">
      <c r="B21" s="203" t="s">
        <v>2</v>
      </c>
      <c r="C21" s="24"/>
      <c r="D21" s="24"/>
      <c r="E21" s="24"/>
      <c r="F21" s="24"/>
      <c r="G21" s="24"/>
      <c r="H21" s="24"/>
      <c r="I21" s="24"/>
      <c r="J21" s="24"/>
      <c r="K21" s="24"/>
      <c r="L21" s="24"/>
      <c r="M21" s="24"/>
      <c r="N21" s="24"/>
      <c r="O21" s="24"/>
      <c r="P21" s="24"/>
      <c r="Q21" s="24"/>
      <c r="R21" s="24"/>
      <c r="S21" s="24"/>
      <c r="T21" s="24"/>
      <c r="U21" s="24"/>
      <c r="V21" s="110"/>
    </row>
    <row r="22" spans="2:22" ht="15.75">
      <c r="B22" s="203" t="s">
        <v>2</v>
      </c>
      <c r="C22" s="24"/>
      <c r="D22" s="24"/>
      <c r="E22" s="24"/>
      <c r="F22" s="24"/>
      <c r="G22" s="24"/>
      <c r="H22" s="24"/>
      <c r="I22" s="24"/>
      <c r="J22" s="24"/>
      <c r="K22" s="24"/>
      <c r="L22" s="24"/>
      <c r="M22" s="24"/>
      <c r="N22" s="24"/>
      <c r="O22" s="24"/>
      <c r="P22" s="24"/>
      <c r="Q22" s="24"/>
      <c r="R22" s="24"/>
      <c r="S22" s="24"/>
      <c r="T22" s="24"/>
      <c r="U22" s="24"/>
      <c r="V22" s="110"/>
    </row>
    <row r="23" spans="2:22" ht="15.75">
      <c r="B23" s="203" t="s">
        <v>2</v>
      </c>
      <c r="C23" s="24"/>
      <c r="D23" s="24"/>
      <c r="E23" s="24"/>
      <c r="F23" s="24"/>
      <c r="G23" s="24"/>
      <c r="H23" s="24"/>
      <c r="I23" s="24"/>
      <c r="J23" s="24"/>
      <c r="K23" s="24"/>
      <c r="L23" s="24"/>
      <c r="M23" s="24"/>
      <c r="N23" s="24"/>
      <c r="O23" s="24"/>
      <c r="P23" s="24"/>
      <c r="Q23" s="24"/>
      <c r="R23" s="24"/>
      <c r="S23" s="24"/>
      <c r="T23" s="24"/>
      <c r="U23" s="24"/>
      <c r="V23" s="110"/>
    </row>
    <row r="24" spans="2:22" ht="16.5" thickBot="1">
      <c r="B24" s="205" t="s">
        <v>3</v>
      </c>
      <c r="C24" s="206"/>
      <c r="D24" s="108"/>
      <c r="E24" s="108"/>
      <c r="F24" s="108"/>
      <c r="G24" s="108"/>
      <c r="H24" s="108"/>
      <c r="I24" s="108"/>
      <c r="J24" s="108"/>
      <c r="K24" s="108"/>
      <c r="L24" s="108"/>
      <c r="M24" s="108"/>
      <c r="N24" s="108"/>
      <c r="O24" s="108"/>
      <c r="P24" s="108"/>
      <c r="Q24" s="108"/>
      <c r="R24" s="108"/>
      <c r="S24" s="108"/>
      <c r="T24" s="108"/>
      <c r="U24" s="108"/>
      <c r="V24" s="109"/>
    </row>
    <row r="25" spans="2:16" ht="16.5" thickBot="1">
      <c r="B25" s="209" t="s">
        <v>56</v>
      </c>
      <c r="C25" s="210"/>
      <c r="D25" s="26"/>
      <c r="E25" s="26"/>
      <c r="F25" s="26"/>
      <c r="G25" s="26"/>
      <c r="H25" s="26"/>
      <c r="I25" s="26"/>
      <c r="J25" s="26"/>
      <c r="K25" s="26"/>
      <c r="L25" s="26"/>
      <c r="M25" s="26"/>
      <c r="N25" s="26"/>
      <c r="O25" s="26"/>
      <c r="P25" s="26"/>
    </row>
    <row r="26" spans="2:16" ht="16.5" thickBot="1">
      <c r="B26" s="207" t="s">
        <v>57</v>
      </c>
      <c r="C26" s="208"/>
      <c r="D26" s="26"/>
      <c r="E26" s="26"/>
      <c r="F26" s="26"/>
      <c r="G26" s="26"/>
      <c r="H26" s="26"/>
      <c r="I26" s="26"/>
      <c r="J26" s="26"/>
      <c r="K26" s="26"/>
      <c r="L26" s="26"/>
      <c r="M26" s="26"/>
      <c r="N26" s="26"/>
      <c r="O26" s="26"/>
      <c r="P26" s="26"/>
    </row>
    <row r="28" spans="2:6" ht="15.75">
      <c r="B28" s="88" t="s">
        <v>5</v>
      </c>
      <c r="C28" s="88"/>
      <c r="D28" s="12"/>
      <c r="E28" s="12"/>
      <c r="F28" s="12"/>
    </row>
    <row r="29" spans="2:7" ht="15.75">
      <c r="B29" s="12" t="s">
        <v>201</v>
      </c>
      <c r="C29" s="12"/>
      <c r="D29" s="12"/>
      <c r="E29" s="12"/>
      <c r="F29" s="12"/>
      <c r="G29" s="12"/>
    </row>
    <row r="31" spans="2:20" ht="15.75">
      <c r="B31" s="572" t="s">
        <v>872</v>
      </c>
      <c r="C31" s="572"/>
      <c r="E31" s="34"/>
      <c r="F31" s="34"/>
      <c r="G31" s="35" t="s">
        <v>76</v>
      </c>
      <c r="T31" s="2"/>
    </row>
    <row r="32" ht="15.75">
      <c r="D32" s="34"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FFFF00"/>
  </sheetPr>
  <dimension ref="B1:N75"/>
  <sheetViews>
    <sheetView zoomScale="55" zoomScaleNormal="55" zoomScalePageLayoutView="0" workbookViewId="0" topLeftCell="C4">
      <selection activeCell="L31" sqref="L31"/>
    </sheetView>
  </sheetViews>
  <sheetFormatPr defaultColWidth="9.140625" defaultRowHeight="12.75"/>
  <cols>
    <col min="1" max="1" width="9.140625" style="2" customWidth="1"/>
    <col min="2" max="2" width="26.140625" style="2" customWidth="1"/>
    <col min="3" max="3" width="28.7109375" style="54" customWidth="1"/>
    <col min="4" max="4" width="60.57421875" style="2" customWidth="1"/>
    <col min="5" max="5" width="50.7109375" style="2" customWidth="1"/>
    <col min="6" max="6" width="43.7109375" style="2" customWidth="1"/>
    <col min="7" max="7" width="38.140625" style="2" customWidth="1"/>
    <col min="8" max="9" width="9.140625" style="2" customWidth="1"/>
    <col min="10" max="10" width="15.421875" style="2" bestFit="1" customWidth="1"/>
    <col min="11" max="12" width="9.140625" style="2" customWidth="1"/>
    <col min="13" max="13" width="11.8515625" style="2" bestFit="1" customWidth="1"/>
    <col min="14" max="14" width="13.8515625" style="2" bestFit="1" customWidth="1"/>
    <col min="15" max="16384" width="9.140625" style="2" customWidth="1"/>
  </cols>
  <sheetData>
    <row r="1" spans="2:7" ht="20.25">
      <c r="B1" s="128"/>
      <c r="C1" s="129"/>
      <c r="D1" s="128"/>
      <c r="E1" s="128"/>
      <c r="F1" s="128"/>
      <c r="G1" s="128"/>
    </row>
    <row r="2" spans="2:7" ht="20.25">
      <c r="B2" s="1" t="s">
        <v>759</v>
      </c>
      <c r="C2" s="131"/>
      <c r="D2" s="132"/>
      <c r="E2" s="132"/>
      <c r="F2" s="132"/>
      <c r="G2" s="132"/>
    </row>
    <row r="3" spans="2:7" ht="20.25">
      <c r="B3" s="1" t="s">
        <v>760</v>
      </c>
      <c r="C3" s="131"/>
      <c r="D3" s="132"/>
      <c r="E3" s="132"/>
      <c r="F3" s="132"/>
      <c r="G3" s="133" t="s">
        <v>634</v>
      </c>
    </row>
    <row r="4" spans="2:7" ht="20.25">
      <c r="B4" s="130"/>
      <c r="C4" s="131"/>
      <c r="D4" s="132"/>
      <c r="E4" s="132"/>
      <c r="F4" s="132"/>
      <c r="G4" s="132"/>
    </row>
    <row r="5" spans="2:7" ht="20.25">
      <c r="B5" s="130"/>
      <c r="C5" s="131"/>
      <c r="D5" s="132"/>
      <c r="E5" s="132"/>
      <c r="F5" s="132"/>
      <c r="G5" s="132"/>
    </row>
    <row r="6" spans="2:7" ht="20.25">
      <c r="B6" s="128"/>
      <c r="C6" s="129"/>
      <c r="D6" s="128"/>
      <c r="E6" s="128"/>
      <c r="F6" s="128"/>
      <c r="G6" s="128"/>
    </row>
    <row r="7" spans="2:11" ht="30">
      <c r="B7" s="580" t="s">
        <v>135</v>
      </c>
      <c r="C7" s="580"/>
      <c r="D7" s="580"/>
      <c r="E7" s="580"/>
      <c r="F7" s="580"/>
      <c r="G7" s="580"/>
      <c r="H7" s="1"/>
      <c r="I7" s="1"/>
      <c r="J7" s="1"/>
      <c r="K7" s="1"/>
    </row>
    <row r="8" spans="2:7" ht="20.25">
      <c r="B8" s="128"/>
      <c r="C8" s="129"/>
      <c r="D8" s="128"/>
      <c r="E8" s="128"/>
      <c r="F8" s="128"/>
      <c r="G8" s="128"/>
    </row>
    <row r="9" spans="2:7" ht="20.25">
      <c r="B9" s="128"/>
      <c r="C9" s="129"/>
      <c r="D9" s="128"/>
      <c r="E9" s="128"/>
      <c r="F9" s="128"/>
      <c r="G9" s="128"/>
    </row>
    <row r="10" spans="2:11" ht="20.25">
      <c r="B10" s="130"/>
      <c r="C10" s="131"/>
      <c r="D10" s="130"/>
      <c r="E10" s="130"/>
      <c r="F10" s="130"/>
      <c r="G10" s="130"/>
      <c r="H10" s="1"/>
      <c r="I10" s="1"/>
      <c r="J10" s="1"/>
      <c r="K10" s="1"/>
    </row>
    <row r="11" spans="2:7" ht="21" thickBot="1">
      <c r="B11" s="128"/>
      <c r="C11" s="129"/>
      <c r="D11" s="128"/>
      <c r="E11" s="128"/>
      <c r="F11" s="128"/>
      <c r="G11" s="128"/>
    </row>
    <row r="12" spans="2:11" s="60" customFormat="1" ht="64.5" customHeight="1" thickBot="1">
      <c r="B12" s="264" t="s">
        <v>136</v>
      </c>
      <c r="C12" s="262" t="s">
        <v>130</v>
      </c>
      <c r="D12" s="257" t="s">
        <v>137</v>
      </c>
      <c r="E12" s="257" t="s">
        <v>138</v>
      </c>
      <c r="F12" s="257" t="s">
        <v>139</v>
      </c>
      <c r="G12" s="258" t="s">
        <v>140</v>
      </c>
      <c r="H12" s="87"/>
      <c r="I12" s="87"/>
      <c r="J12" s="87"/>
      <c r="K12" s="87"/>
    </row>
    <row r="13" spans="2:11" s="60" customFormat="1" ht="19.5" customHeight="1" thickBot="1">
      <c r="B13" s="264">
        <v>1</v>
      </c>
      <c r="C13" s="263">
        <v>2</v>
      </c>
      <c r="D13" s="259">
        <v>3</v>
      </c>
      <c r="E13" s="418">
        <v>4</v>
      </c>
      <c r="F13" s="264">
        <v>5</v>
      </c>
      <c r="G13" s="419">
        <v>6</v>
      </c>
      <c r="H13" s="87"/>
      <c r="I13" s="87"/>
      <c r="J13" s="87"/>
      <c r="K13" s="87"/>
    </row>
    <row r="14" spans="2:7" s="60" customFormat="1" ht="21" thickBot="1">
      <c r="B14" s="346"/>
      <c r="C14" s="261" t="s">
        <v>439</v>
      </c>
      <c r="D14" s="308" t="s">
        <v>814</v>
      </c>
      <c r="E14" s="308" t="s">
        <v>815</v>
      </c>
      <c r="F14" s="420"/>
      <c r="G14" s="416">
        <v>2794089</v>
      </c>
    </row>
    <row r="15" spans="2:7" s="60" customFormat="1" ht="21" thickBot="1">
      <c r="B15" s="346"/>
      <c r="C15" s="261" t="s">
        <v>439</v>
      </c>
      <c r="D15" s="309" t="s">
        <v>814</v>
      </c>
      <c r="E15" s="309" t="s">
        <v>816</v>
      </c>
      <c r="F15" s="310"/>
      <c r="G15" s="416">
        <v>0</v>
      </c>
    </row>
    <row r="16" spans="2:7" s="60" customFormat="1" ht="21" thickBot="1">
      <c r="B16" s="346"/>
      <c r="C16" s="261" t="s">
        <v>439</v>
      </c>
      <c r="D16" s="309" t="s">
        <v>814</v>
      </c>
      <c r="E16" s="309" t="s">
        <v>817</v>
      </c>
      <c r="F16" s="310"/>
      <c r="G16" s="416">
        <v>651311</v>
      </c>
    </row>
    <row r="17" spans="2:7" s="60" customFormat="1" ht="21" thickBot="1">
      <c r="B17" s="346"/>
      <c r="C17" s="261" t="s">
        <v>439</v>
      </c>
      <c r="D17" s="309" t="s">
        <v>818</v>
      </c>
      <c r="E17" s="309" t="s">
        <v>817</v>
      </c>
      <c r="F17" s="310"/>
      <c r="G17" s="416">
        <v>420399</v>
      </c>
    </row>
    <row r="18" spans="2:7" s="60" customFormat="1" ht="21" thickBot="1">
      <c r="B18" s="346" t="s">
        <v>834</v>
      </c>
      <c r="C18" s="261" t="s">
        <v>439</v>
      </c>
      <c r="D18" s="309" t="s">
        <v>819</v>
      </c>
      <c r="E18" s="309" t="s">
        <v>817</v>
      </c>
      <c r="F18" s="310"/>
      <c r="G18" s="416">
        <v>229309</v>
      </c>
    </row>
    <row r="19" spans="2:7" s="60" customFormat="1" ht="21" thickBot="1">
      <c r="B19" s="346"/>
      <c r="C19" s="261" t="s">
        <v>439</v>
      </c>
      <c r="D19" s="309" t="s">
        <v>820</v>
      </c>
      <c r="E19" s="309" t="s">
        <v>820</v>
      </c>
      <c r="F19" s="310"/>
      <c r="G19" s="416">
        <v>6380</v>
      </c>
    </row>
    <row r="20" spans="2:7" s="60" customFormat="1" ht="21" thickBot="1">
      <c r="B20" s="346"/>
      <c r="C20" s="261" t="s">
        <v>439</v>
      </c>
      <c r="D20" s="309" t="s">
        <v>814</v>
      </c>
      <c r="E20" s="309" t="s">
        <v>821</v>
      </c>
      <c r="F20" s="310"/>
      <c r="G20" s="416">
        <v>185025</v>
      </c>
    </row>
    <row r="21" spans="2:7" s="60" customFormat="1" ht="21" thickBot="1">
      <c r="B21" s="346"/>
      <c r="C21" s="261" t="s">
        <v>439</v>
      </c>
      <c r="D21" s="349" t="s">
        <v>814</v>
      </c>
      <c r="E21" s="349" t="s">
        <v>822</v>
      </c>
      <c r="F21" s="260"/>
      <c r="G21" s="417">
        <v>0</v>
      </c>
    </row>
    <row r="22" spans="2:7" s="60" customFormat="1" ht="21" thickBot="1">
      <c r="B22" s="346"/>
      <c r="C22" s="261" t="s">
        <v>439</v>
      </c>
      <c r="D22" s="309" t="s">
        <v>814</v>
      </c>
      <c r="E22" s="309" t="s">
        <v>875</v>
      </c>
      <c r="F22" s="310"/>
      <c r="G22" s="417">
        <v>3953601</v>
      </c>
    </row>
    <row r="23" spans="2:7" s="60" customFormat="1" ht="21" thickBot="1">
      <c r="B23" s="346"/>
      <c r="C23" s="261" t="s">
        <v>439</v>
      </c>
      <c r="D23" s="349" t="s">
        <v>876</v>
      </c>
      <c r="E23" s="349" t="s">
        <v>817</v>
      </c>
      <c r="F23" s="310"/>
      <c r="G23" s="417">
        <f>90544+3561</f>
        <v>94105</v>
      </c>
    </row>
    <row r="24" spans="2:7" s="60" customFormat="1" ht="21" thickBot="1">
      <c r="B24" s="346"/>
      <c r="C24" s="261" t="s">
        <v>439</v>
      </c>
      <c r="D24" s="349" t="s">
        <v>877</v>
      </c>
      <c r="E24" s="349" t="s">
        <v>878</v>
      </c>
      <c r="F24" s="310"/>
      <c r="G24" s="417">
        <v>1630131</v>
      </c>
    </row>
    <row r="25" spans="2:7" s="60" customFormat="1" ht="21" thickBot="1">
      <c r="B25" s="346"/>
      <c r="C25" s="376" t="s">
        <v>439</v>
      </c>
      <c r="D25" s="377" t="s">
        <v>879</v>
      </c>
      <c r="E25" s="377" t="s">
        <v>880</v>
      </c>
      <c r="F25" s="310"/>
      <c r="G25" s="417">
        <v>0</v>
      </c>
    </row>
    <row r="26" spans="2:7" s="60" customFormat="1" ht="21" thickBot="1">
      <c r="B26" s="346"/>
      <c r="C26" s="409" t="s">
        <v>439</v>
      </c>
      <c r="D26" s="311" t="s">
        <v>814</v>
      </c>
      <c r="E26" s="311" t="s">
        <v>823</v>
      </c>
      <c r="F26" s="260"/>
      <c r="G26" s="417">
        <v>5614927</v>
      </c>
    </row>
    <row r="27" spans="2:7" s="60" customFormat="1" ht="21" thickBot="1">
      <c r="B27" s="347"/>
      <c r="C27" s="410" t="s">
        <v>731</v>
      </c>
      <c r="D27" s="411"/>
      <c r="E27" s="411"/>
      <c r="F27" s="412"/>
      <c r="G27" s="313">
        <f>SUM(G14:G26)</f>
        <v>15579277</v>
      </c>
    </row>
    <row r="28" spans="2:7" s="60" customFormat="1" ht="21" thickBot="1">
      <c r="B28" s="581" t="s">
        <v>848</v>
      </c>
      <c r="C28" s="261" t="s">
        <v>439</v>
      </c>
      <c r="D28" s="308" t="s">
        <v>814</v>
      </c>
      <c r="E28" s="308" t="s">
        <v>815</v>
      </c>
      <c r="F28" s="420"/>
      <c r="G28" s="416">
        <v>2373174.31</v>
      </c>
    </row>
    <row r="29" spans="2:7" s="60" customFormat="1" ht="21" thickBot="1">
      <c r="B29" s="582"/>
      <c r="C29" s="261" t="s">
        <v>439</v>
      </c>
      <c r="D29" s="309" t="s">
        <v>814</v>
      </c>
      <c r="E29" s="309" t="s">
        <v>816</v>
      </c>
      <c r="F29" s="310"/>
      <c r="G29" s="416"/>
    </row>
    <row r="30" spans="2:7" s="60" customFormat="1" ht="21" thickBot="1">
      <c r="B30" s="582"/>
      <c r="C30" s="261" t="s">
        <v>439</v>
      </c>
      <c r="D30" s="309" t="s">
        <v>814</v>
      </c>
      <c r="E30" s="309" t="s">
        <v>817</v>
      </c>
      <c r="F30" s="310"/>
      <c r="G30" s="416">
        <v>164963.13</v>
      </c>
    </row>
    <row r="31" spans="2:7" s="60" customFormat="1" ht="21" thickBot="1">
      <c r="B31" s="582"/>
      <c r="C31" s="261" t="s">
        <v>439</v>
      </c>
      <c r="D31" s="309" t="s">
        <v>818</v>
      </c>
      <c r="E31" s="309" t="s">
        <v>817</v>
      </c>
      <c r="F31" s="310"/>
      <c r="G31" s="416">
        <v>455607.7</v>
      </c>
    </row>
    <row r="32" spans="2:7" s="60" customFormat="1" ht="21" thickBot="1">
      <c r="B32" s="582"/>
      <c r="C32" s="261" t="s">
        <v>439</v>
      </c>
      <c r="D32" s="309" t="s">
        <v>819</v>
      </c>
      <c r="E32" s="309" t="s">
        <v>817</v>
      </c>
      <c r="F32" s="310"/>
      <c r="G32" s="416">
        <v>202186.24</v>
      </c>
    </row>
    <row r="33" spans="2:7" s="60" customFormat="1" ht="21" thickBot="1">
      <c r="B33" s="582"/>
      <c r="C33" s="261" t="s">
        <v>439</v>
      </c>
      <c r="D33" s="309" t="s">
        <v>820</v>
      </c>
      <c r="E33" s="309" t="s">
        <v>820</v>
      </c>
      <c r="F33" s="310"/>
      <c r="G33" s="416">
        <v>3822.47</v>
      </c>
    </row>
    <row r="34" spans="2:7" s="60" customFormat="1" ht="21" thickBot="1">
      <c r="B34" s="582"/>
      <c r="C34" s="261" t="s">
        <v>439</v>
      </c>
      <c r="D34" s="309" t="s">
        <v>814</v>
      </c>
      <c r="E34" s="309" t="s">
        <v>821</v>
      </c>
      <c r="F34" s="310"/>
      <c r="G34" s="416">
        <v>7889.1</v>
      </c>
    </row>
    <row r="35" spans="2:7" s="60" customFormat="1" ht="21" thickBot="1">
      <c r="B35" s="582"/>
      <c r="C35" s="261" t="s">
        <v>439</v>
      </c>
      <c r="D35" s="349" t="s">
        <v>814</v>
      </c>
      <c r="E35" s="349" t="s">
        <v>822</v>
      </c>
      <c r="F35" s="260"/>
      <c r="G35" s="417"/>
    </row>
    <row r="36" spans="2:7" s="60" customFormat="1" ht="21" thickBot="1">
      <c r="B36" s="582"/>
      <c r="C36" s="261" t="s">
        <v>439</v>
      </c>
      <c r="D36" s="309" t="s">
        <v>814</v>
      </c>
      <c r="E36" s="309" t="s">
        <v>875</v>
      </c>
      <c r="F36" s="310"/>
      <c r="G36" s="417">
        <v>665780.23</v>
      </c>
    </row>
    <row r="37" spans="2:7" s="60" customFormat="1" ht="21" thickBot="1">
      <c r="B37" s="582"/>
      <c r="C37" s="261" t="s">
        <v>439</v>
      </c>
      <c r="D37" s="349" t="s">
        <v>876</v>
      </c>
      <c r="E37" s="349" t="s">
        <v>817</v>
      </c>
      <c r="F37" s="310"/>
      <c r="G37" s="417">
        <f>116157.43+3561.5</f>
        <v>119718.93</v>
      </c>
    </row>
    <row r="38" spans="2:7" s="60" customFormat="1" ht="21" thickBot="1">
      <c r="B38" s="582"/>
      <c r="C38" s="261" t="s">
        <v>439</v>
      </c>
      <c r="D38" s="349" t="s">
        <v>877</v>
      </c>
      <c r="E38" s="349" t="s">
        <v>878</v>
      </c>
      <c r="F38" s="310"/>
      <c r="G38" s="417">
        <v>2336701.26</v>
      </c>
    </row>
    <row r="39" spans="2:7" s="60" customFormat="1" ht="21" thickBot="1">
      <c r="B39" s="582"/>
      <c r="C39" s="376" t="s">
        <v>439</v>
      </c>
      <c r="D39" s="377" t="s">
        <v>879</v>
      </c>
      <c r="E39" s="349" t="s">
        <v>880</v>
      </c>
      <c r="F39" s="310"/>
      <c r="G39" s="417">
        <v>11527</v>
      </c>
    </row>
    <row r="40" spans="2:7" s="60" customFormat="1" ht="21" thickBot="1">
      <c r="B40" s="582"/>
      <c r="C40" s="409" t="s">
        <v>439</v>
      </c>
      <c r="D40" s="311" t="s">
        <v>814</v>
      </c>
      <c r="E40" s="311" t="s">
        <v>823</v>
      </c>
      <c r="F40" s="260"/>
      <c r="G40" s="417">
        <v>1435654.24</v>
      </c>
    </row>
    <row r="41" spans="2:7" s="60" customFormat="1" ht="34.5" customHeight="1" thickBot="1">
      <c r="B41" s="583"/>
      <c r="C41" s="410" t="s">
        <v>731</v>
      </c>
      <c r="D41" s="411"/>
      <c r="E41" s="412"/>
      <c r="F41" s="315"/>
      <c r="G41" s="313">
        <f>SUM(G28:G40)</f>
        <v>7777024.61</v>
      </c>
    </row>
    <row r="42" spans="2:7" s="60" customFormat="1" ht="21" thickBot="1">
      <c r="B42" s="581" t="s">
        <v>864</v>
      </c>
      <c r="C42" s="261" t="s">
        <v>439</v>
      </c>
      <c r="D42" s="308" t="s">
        <v>814</v>
      </c>
      <c r="E42" s="308" t="s">
        <v>815</v>
      </c>
      <c r="F42" s="310"/>
      <c r="G42" s="314"/>
    </row>
    <row r="43" spans="2:7" s="60" customFormat="1" ht="21" thickBot="1">
      <c r="B43" s="582"/>
      <c r="C43" s="261" t="s">
        <v>439</v>
      </c>
      <c r="D43" s="309" t="s">
        <v>814</v>
      </c>
      <c r="E43" s="309" t="s">
        <v>816</v>
      </c>
      <c r="F43" s="310"/>
      <c r="G43" s="314"/>
    </row>
    <row r="44" spans="2:7" s="60" customFormat="1" ht="21" thickBot="1">
      <c r="B44" s="582"/>
      <c r="C44" s="261" t="s">
        <v>439</v>
      </c>
      <c r="D44" s="309" t="s">
        <v>814</v>
      </c>
      <c r="E44" s="309" t="s">
        <v>817</v>
      </c>
      <c r="F44" s="310"/>
      <c r="G44" s="314"/>
    </row>
    <row r="45" spans="2:7" s="60" customFormat="1" ht="21" thickBot="1">
      <c r="B45" s="582"/>
      <c r="C45" s="261" t="s">
        <v>439</v>
      </c>
      <c r="D45" s="309" t="s">
        <v>818</v>
      </c>
      <c r="E45" s="309" t="s">
        <v>817</v>
      </c>
      <c r="F45" s="310"/>
      <c r="G45" s="314"/>
    </row>
    <row r="46" spans="2:7" s="60" customFormat="1" ht="21" thickBot="1">
      <c r="B46" s="582"/>
      <c r="C46" s="261" t="s">
        <v>439</v>
      </c>
      <c r="D46" s="309" t="s">
        <v>819</v>
      </c>
      <c r="E46" s="309" t="s">
        <v>817</v>
      </c>
      <c r="F46" s="310"/>
      <c r="G46" s="314"/>
    </row>
    <row r="47" spans="2:7" s="60" customFormat="1" ht="21" thickBot="1">
      <c r="B47" s="582"/>
      <c r="C47" s="261" t="s">
        <v>439</v>
      </c>
      <c r="D47" s="309" t="s">
        <v>820</v>
      </c>
      <c r="E47" s="309" t="s">
        <v>820</v>
      </c>
      <c r="F47" s="310"/>
      <c r="G47" s="314"/>
    </row>
    <row r="48" spans="2:7" s="60" customFormat="1" ht="21" thickBot="1">
      <c r="B48" s="582"/>
      <c r="C48" s="261" t="s">
        <v>439</v>
      </c>
      <c r="D48" s="309" t="s">
        <v>814</v>
      </c>
      <c r="E48" s="309" t="s">
        <v>821</v>
      </c>
      <c r="F48" s="310"/>
      <c r="G48" s="314"/>
    </row>
    <row r="49" spans="2:7" s="60" customFormat="1" ht="21" thickBot="1">
      <c r="B49" s="582"/>
      <c r="C49" s="261" t="s">
        <v>439</v>
      </c>
      <c r="D49" s="309" t="s">
        <v>814</v>
      </c>
      <c r="E49" s="309" t="s">
        <v>822</v>
      </c>
      <c r="F49" s="310"/>
      <c r="G49" s="314"/>
    </row>
    <row r="50" spans="2:7" s="60" customFormat="1" ht="21" thickBot="1">
      <c r="B50" s="582"/>
      <c r="C50" s="261" t="s">
        <v>439</v>
      </c>
      <c r="D50" s="311" t="s">
        <v>814</v>
      </c>
      <c r="E50" s="311" t="s">
        <v>823</v>
      </c>
      <c r="F50" s="310"/>
      <c r="G50" s="316"/>
    </row>
    <row r="51" spans="2:13" s="60" customFormat="1" ht="34.5" customHeight="1" thickBot="1">
      <c r="B51" s="583"/>
      <c r="C51" s="268" t="s">
        <v>731</v>
      </c>
      <c r="D51" s="265"/>
      <c r="E51" s="312"/>
      <c r="F51" s="315"/>
      <c r="G51" s="313">
        <f>SUM(G42:G50)</f>
        <v>0</v>
      </c>
      <c r="J51" s="337"/>
      <c r="M51" s="337"/>
    </row>
    <row r="52" spans="2:7" s="60" customFormat="1" ht="21" thickBot="1">
      <c r="B52" s="346"/>
      <c r="C52" s="261" t="s">
        <v>439</v>
      </c>
      <c r="D52" s="308" t="s">
        <v>814</v>
      </c>
      <c r="E52" s="308" t="s">
        <v>815</v>
      </c>
      <c r="F52" s="310"/>
      <c r="G52" s="314"/>
    </row>
    <row r="53" spans="2:7" s="60" customFormat="1" ht="21" thickBot="1">
      <c r="B53" s="346"/>
      <c r="C53" s="261" t="s">
        <v>439</v>
      </c>
      <c r="D53" s="309" t="s">
        <v>814</v>
      </c>
      <c r="E53" s="309" t="s">
        <v>816</v>
      </c>
      <c r="F53" s="310"/>
      <c r="G53" s="314"/>
    </row>
    <row r="54" spans="2:7" s="60" customFormat="1" ht="21" thickBot="1">
      <c r="B54" s="346"/>
      <c r="C54" s="261" t="s">
        <v>439</v>
      </c>
      <c r="D54" s="309" t="s">
        <v>814</v>
      </c>
      <c r="E54" s="309" t="s">
        <v>817</v>
      </c>
      <c r="F54" s="310"/>
      <c r="G54" s="314"/>
    </row>
    <row r="55" spans="2:7" s="60" customFormat="1" ht="21" thickBot="1">
      <c r="B55" s="346"/>
      <c r="C55" s="261" t="s">
        <v>439</v>
      </c>
      <c r="D55" s="309" t="s">
        <v>818</v>
      </c>
      <c r="E55" s="309" t="s">
        <v>817</v>
      </c>
      <c r="F55" s="310"/>
      <c r="G55" s="314"/>
    </row>
    <row r="56" spans="2:7" s="60" customFormat="1" ht="21" thickBot="1">
      <c r="B56" s="346" t="s">
        <v>865</v>
      </c>
      <c r="C56" s="261" t="s">
        <v>439</v>
      </c>
      <c r="D56" s="309" t="s">
        <v>819</v>
      </c>
      <c r="E56" s="309" t="s">
        <v>817</v>
      </c>
      <c r="F56" s="310"/>
      <c r="G56" s="314"/>
    </row>
    <row r="57" spans="2:7" s="60" customFormat="1" ht="21" thickBot="1">
      <c r="B57" s="346"/>
      <c r="C57" s="261" t="s">
        <v>439</v>
      </c>
      <c r="D57" s="309" t="s">
        <v>820</v>
      </c>
      <c r="E57" s="309" t="s">
        <v>820</v>
      </c>
      <c r="F57" s="310"/>
      <c r="G57" s="314"/>
    </row>
    <row r="58" spans="2:7" s="60" customFormat="1" ht="21" thickBot="1">
      <c r="B58" s="346"/>
      <c r="C58" s="261" t="s">
        <v>439</v>
      </c>
      <c r="D58" s="309" t="s">
        <v>814</v>
      </c>
      <c r="E58" s="309" t="s">
        <v>821</v>
      </c>
      <c r="F58" s="310"/>
      <c r="G58" s="314"/>
    </row>
    <row r="59" spans="2:7" s="60" customFormat="1" ht="21" thickBot="1">
      <c r="B59" s="346"/>
      <c r="C59" s="261" t="s">
        <v>439</v>
      </c>
      <c r="D59" s="349" t="s">
        <v>814</v>
      </c>
      <c r="E59" s="349" t="s">
        <v>822</v>
      </c>
      <c r="F59" s="260"/>
      <c r="G59" s="316"/>
    </row>
    <row r="60" spans="2:7" s="60" customFormat="1" ht="21" thickBot="1">
      <c r="B60" s="346"/>
      <c r="C60" s="261" t="s">
        <v>439</v>
      </c>
      <c r="D60" s="311" t="s">
        <v>814</v>
      </c>
      <c r="E60" s="311" t="s">
        <v>823</v>
      </c>
      <c r="F60" s="260"/>
      <c r="G60" s="316"/>
    </row>
    <row r="61" spans="2:12" s="60" customFormat="1" ht="34.5" customHeight="1" thickBot="1">
      <c r="B61" s="347"/>
      <c r="C61" s="348" t="s">
        <v>731</v>
      </c>
      <c r="D61" s="350"/>
      <c r="E61" s="351"/>
      <c r="F61" s="352"/>
      <c r="G61" s="313">
        <f>SUM(G52:G60)</f>
        <v>0</v>
      </c>
      <c r="L61" s="337"/>
    </row>
    <row r="62" spans="2:7" s="60" customFormat="1" ht="21" thickBot="1">
      <c r="B62" s="346"/>
      <c r="C62" s="261" t="s">
        <v>439</v>
      </c>
      <c r="D62" s="308" t="s">
        <v>814</v>
      </c>
      <c r="E62" s="308" t="s">
        <v>815</v>
      </c>
      <c r="F62" s="310"/>
      <c r="G62" s="314"/>
    </row>
    <row r="63" spans="2:7" s="60" customFormat="1" ht="21" thickBot="1">
      <c r="B63" s="346"/>
      <c r="C63" s="261" t="s">
        <v>439</v>
      </c>
      <c r="D63" s="309" t="s">
        <v>814</v>
      </c>
      <c r="E63" s="309" t="s">
        <v>816</v>
      </c>
      <c r="F63" s="310"/>
      <c r="G63" s="314"/>
    </row>
    <row r="64" spans="2:7" s="60" customFormat="1" ht="21" thickBot="1">
      <c r="B64" s="346"/>
      <c r="C64" s="261" t="s">
        <v>439</v>
      </c>
      <c r="D64" s="309" t="s">
        <v>814</v>
      </c>
      <c r="E64" s="309" t="s">
        <v>817</v>
      </c>
      <c r="F64" s="310"/>
      <c r="G64" s="314"/>
    </row>
    <row r="65" spans="2:7" s="60" customFormat="1" ht="21" thickBot="1">
      <c r="B65" s="346"/>
      <c r="C65" s="261" t="s">
        <v>439</v>
      </c>
      <c r="D65" s="309" t="s">
        <v>818</v>
      </c>
      <c r="E65" s="309" t="s">
        <v>817</v>
      </c>
      <c r="F65" s="310"/>
      <c r="G65" s="314"/>
    </row>
    <row r="66" spans="2:7" s="60" customFormat="1" ht="21" thickBot="1">
      <c r="B66" s="346" t="s">
        <v>866</v>
      </c>
      <c r="C66" s="261" t="s">
        <v>439</v>
      </c>
      <c r="D66" s="309" t="s">
        <v>819</v>
      </c>
      <c r="E66" s="309" t="s">
        <v>817</v>
      </c>
      <c r="F66" s="310"/>
      <c r="G66" s="314"/>
    </row>
    <row r="67" spans="2:7" s="60" customFormat="1" ht="21" thickBot="1">
      <c r="B67" s="346"/>
      <c r="C67" s="261" t="s">
        <v>439</v>
      </c>
      <c r="D67" s="309" t="s">
        <v>820</v>
      </c>
      <c r="E67" s="309" t="s">
        <v>820</v>
      </c>
      <c r="F67" s="310"/>
      <c r="G67" s="314"/>
    </row>
    <row r="68" spans="2:7" s="60" customFormat="1" ht="21" thickBot="1">
      <c r="B68" s="346"/>
      <c r="C68" s="261" t="s">
        <v>439</v>
      </c>
      <c r="D68" s="309" t="s">
        <v>814</v>
      </c>
      <c r="E68" s="309" t="s">
        <v>821</v>
      </c>
      <c r="F68" s="310"/>
      <c r="G68" s="314"/>
    </row>
    <row r="69" spans="2:7" s="60" customFormat="1" ht="21" thickBot="1">
      <c r="B69" s="346"/>
      <c r="C69" s="261" t="s">
        <v>439</v>
      </c>
      <c r="D69" s="349" t="s">
        <v>814</v>
      </c>
      <c r="E69" s="349" t="s">
        <v>822</v>
      </c>
      <c r="F69" s="260"/>
      <c r="G69" s="316"/>
    </row>
    <row r="70" spans="2:7" s="60" customFormat="1" ht="21" thickBot="1">
      <c r="B70" s="346"/>
      <c r="C70" s="261" t="s">
        <v>439</v>
      </c>
      <c r="D70" s="311" t="s">
        <v>814</v>
      </c>
      <c r="E70" s="311" t="s">
        <v>823</v>
      </c>
      <c r="F70" s="260"/>
      <c r="G70" s="316"/>
    </row>
    <row r="71" spans="2:14" s="60" customFormat="1" ht="34.5" customHeight="1" thickBot="1">
      <c r="B71" s="347"/>
      <c r="C71" s="268" t="s">
        <v>731</v>
      </c>
      <c r="D71" s="267"/>
      <c r="E71" s="266"/>
      <c r="F71" s="266"/>
      <c r="G71" s="359">
        <f>SUM(G62:G70)</f>
        <v>0</v>
      </c>
      <c r="J71" s="360"/>
      <c r="L71" s="337"/>
      <c r="N71" s="337"/>
    </row>
    <row r="72" spans="2:7" s="60" customFormat="1" ht="20.25">
      <c r="B72" s="128"/>
      <c r="C72" s="129"/>
      <c r="D72" s="128"/>
      <c r="E72" s="128"/>
      <c r="F72" s="128"/>
      <c r="G72" s="128"/>
    </row>
    <row r="73" spans="2:10" ht="19.5" customHeight="1">
      <c r="B73" s="2" t="s">
        <v>872</v>
      </c>
      <c r="C73" s="21"/>
      <c r="D73" s="21"/>
      <c r="F73" s="115" t="s">
        <v>658</v>
      </c>
      <c r="G73" s="115"/>
      <c r="H73" s="115"/>
      <c r="I73" s="115"/>
      <c r="J73" s="115"/>
    </row>
    <row r="74" spans="2:7" ht="20.25">
      <c r="B74" s="128"/>
      <c r="C74" s="129"/>
      <c r="D74" s="128"/>
      <c r="E74" s="111" t="s">
        <v>621</v>
      </c>
      <c r="F74" s="128"/>
      <c r="G74" s="128"/>
    </row>
    <row r="75" spans="2:7" ht="20.25">
      <c r="B75" s="128"/>
      <c r="C75" s="129"/>
      <c r="D75" s="128"/>
      <c r="E75" s="128"/>
      <c r="F75" s="128"/>
      <c r="G75" s="128"/>
    </row>
  </sheetData>
  <sheetProtection/>
  <mergeCells count="3">
    <mergeCell ref="B7:G7"/>
    <mergeCell ref="B28:B41"/>
    <mergeCell ref="B42:B51"/>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24"/>
  <sheetViews>
    <sheetView tabSelected="1" zoomScale="80" zoomScaleNormal="80" zoomScalePageLayoutView="0" workbookViewId="0" topLeftCell="A1">
      <selection activeCell="I37" sqref="I37"/>
    </sheetView>
  </sheetViews>
  <sheetFormatPr defaultColWidth="9.140625" defaultRowHeight="12.75"/>
  <cols>
    <col min="1" max="1" width="6.57421875" style="0" customWidth="1"/>
    <col min="2" max="2" width="43.57421875" style="0" bestFit="1" customWidth="1"/>
    <col min="3" max="6" width="13.7109375" style="0" customWidth="1"/>
    <col min="7" max="7" width="13.8515625" style="0" customWidth="1"/>
    <col min="8" max="17" width="13.7109375" style="0" customWidth="1"/>
  </cols>
  <sheetData>
    <row r="1" s="287" customFormat="1" ht="15">
      <c r="L1" s="292" t="s">
        <v>633</v>
      </c>
    </row>
    <row r="2" s="287" customFormat="1" ht="15"/>
    <row r="3" spans="1:12" s="287" customFormat="1" ht="15.75" customHeight="1">
      <c r="A3" s="587" t="s">
        <v>643</v>
      </c>
      <c r="B3" s="587"/>
      <c r="C3" s="587"/>
      <c r="D3" s="587"/>
      <c r="E3" s="587"/>
      <c r="F3" s="587"/>
      <c r="G3" s="587"/>
      <c r="H3" s="587"/>
      <c r="I3" s="587"/>
      <c r="J3" s="587"/>
      <c r="K3" s="587"/>
      <c r="L3" s="587"/>
    </row>
    <row r="4" s="287" customFormat="1" ht="15"/>
    <row r="5" spans="1:7" s="287" customFormat="1" ht="15.75" thickBot="1">
      <c r="A5" s="290"/>
      <c r="B5" s="290"/>
      <c r="C5" s="290"/>
      <c r="D5" s="290"/>
      <c r="E5" s="290"/>
      <c r="F5" s="290"/>
      <c r="G5" s="293" t="s">
        <v>756</v>
      </c>
    </row>
    <row r="6" spans="1:7" s="287" customFormat="1" ht="88.5" customHeight="1" thickBot="1">
      <c r="A6" s="381" t="s">
        <v>611</v>
      </c>
      <c r="B6" s="382" t="s">
        <v>742</v>
      </c>
      <c r="C6" s="383" t="s">
        <v>754</v>
      </c>
      <c r="D6" s="383" t="s">
        <v>743</v>
      </c>
      <c r="E6" s="383" t="s">
        <v>744</v>
      </c>
      <c r="F6" s="383" t="s">
        <v>745</v>
      </c>
      <c r="G6" s="382" t="s">
        <v>747</v>
      </c>
    </row>
    <row r="7" spans="1:11" s="287" customFormat="1" ht="15">
      <c r="A7" s="384">
        <v>1</v>
      </c>
      <c r="B7" s="385"/>
      <c r="C7" s="378"/>
      <c r="D7" s="379" t="s">
        <v>867</v>
      </c>
      <c r="E7" s="379" t="s">
        <v>867</v>
      </c>
      <c r="F7" s="380"/>
      <c r="G7" s="380"/>
      <c r="H7" s="288"/>
      <c r="I7" s="353"/>
      <c r="J7" s="288"/>
      <c r="K7" s="353"/>
    </row>
    <row r="8" spans="1:10" s="287" customFormat="1" ht="15">
      <c r="A8" s="584" t="s">
        <v>746</v>
      </c>
      <c r="B8" s="584"/>
      <c r="C8" s="329"/>
      <c r="D8" s="329"/>
      <c r="E8" s="330"/>
      <c r="F8" s="331">
        <f>SUM(F7:F7)</f>
        <v>0</v>
      </c>
      <c r="G8" s="331">
        <f>SUM(G7:G7)</f>
        <v>0</v>
      </c>
      <c r="H8" s="289"/>
      <c r="I8" s="289"/>
      <c r="J8" s="289"/>
    </row>
    <row r="9" spans="1:10" s="287" customFormat="1" ht="15.75" thickBot="1">
      <c r="A9" s="288"/>
      <c r="B9" s="288"/>
      <c r="C9" s="340"/>
      <c r="D9" s="340"/>
      <c r="E9" s="341"/>
      <c r="F9" s="342"/>
      <c r="G9" s="342"/>
      <c r="H9" s="289"/>
      <c r="I9" s="289"/>
      <c r="J9" s="289"/>
    </row>
    <row r="10" spans="1:10" s="287" customFormat="1" ht="15">
      <c r="A10" s="288"/>
      <c r="B10" s="298"/>
      <c r="C10" s="301"/>
      <c r="D10" s="301"/>
      <c r="E10" s="302"/>
      <c r="F10" s="302"/>
      <c r="G10" s="302"/>
      <c r="H10" s="289"/>
      <c r="I10" s="289"/>
      <c r="J10" s="289"/>
    </row>
    <row r="11" spans="1:10" s="287" customFormat="1" ht="15.75">
      <c r="A11" s="299" t="s">
        <v>755</v>
      </c>
      <c r="B11" s="288"/>
      <c r="C11" s="301"/>
      <c r="D11" s="301"/>
      <c r="E11" s="302"/>
      <c r="F11" s="302"/>
      <c r="G11" s="302"/>
      <c r="H11" s="289"/>
      <c r="I11" s="289"/>
      <c r="J11" s="289"/>
    </row>
    <row r="12" spans="1:12" s="287" customFormat="1" ht="15.75" thickBot="1">
      <c r="A12" s="290"/>
      <c r="B12" s="290"/>
      <c r="C12" s="290"/>
      <c r="D12" s="290"/>
      <c r="E12" s="290"/>
      <c r="F12" s="290"/>
      <c r="G12" s="290"/>
      <c r="H12" s="290"/>
      <c r="L12" s="293" t="s">
        <v>756</v>
      </c>
    </row>
    <row r="13" spans="1:12" s="287" customFormat="1" ht="15">
      <c r="A13" s="592" t="s">
        <v>611</v>
      </c>
      <c r="B13" s="594" t="s">
        <v>742</v>
      </c>
      <c r="C13" s="588" t="s">
        <v>748</v>
      </c>
      <c r="D13" s="589"/>
      <c r="E13" s="588" t="s">
        <v>851</v>
      </c>
      <c r="F13" s="589"/>
      <c r="G13" s="590" t="s">
        <v>868</v>
      </c>
      <c r="H13" s="591"/>
      <c r="I13" s="588" t="s">
        <v>869</v>
      </c>
      <c r="J13" s="589"/>
      <c r="K13" s="588" t="s">
        <v>870</v>
      </c>
      <c r="L13" s="589"/>
    </row>
    <row r="14" spans="1:12" s="287" customFormat="1" ht="22.5" customHeight="1" thickBot="1">
      <c r="A14" s="593"/>
      <c r="B14" s="595"/>
      <c r="C14" s="332" t="s">
        <v>750</v>
      </c>
      <c r="D14" s="291" t="s">
        <v>749</v>
      </c>
      <c r="E14" s="332" t="s">
        <v>750</v>
      </c>
      <c r="F14" s="291" t="s">
        <v>749</v>
      </c>
      <c r="G14" s="387" t="s">
        <v>750</v>
      </c>
      <c r="H14" s="291" t="s">
        <v>749</v>
      </c>
      <c r="I14" s="332" t="s">
        <v>750</v>
      </c>
      <c r="J14" s="291" t="s">
        <v>749</v>
      </c>
      <c r="K14" s="332" t="s">
        <v>750</v>
      </c>
      <c r="L14" s="291" t="s">
        <v>749</v>
      </c>
    </row>
    <row r="15" spans="1:12" s="287" customFormat="1" ht="22.5" customHeight="1" thickBot="1">
      <c r="A15" s="421">
        <v>1</v>
      </c>
      <c r="B15" s="422" t="s">
        <v>881</v>
      </c>
      <c r="C15" s="297">
        <v>7000</v>
      </c>
      <c r="D15" s="294"/>
      <c r="E15" s="297">
        <v>7000</v>
      </c>
      <c r="F15" s="294"/>
      <c r="G15" s="388"/>
      <c r="H15" s="294"/>
      <c r="I15" s="297"/>
      <c r="J15" s="294"/>
      <c r="K15" s="297"/>
      <c r="L15" s="294"/>
    </row>
    <row r="16" spans="1:12" s="287" customFormat="1" ht="22.5" customHeight="1" thickBot="1">
      <c r="A16" s="421">
        <v>2</v>
      </c>
      <c r="B16" s="422" t="s">
        <v>836</v>
      </c>
      <c r="C16" s="295">
        <v>1500</v>
      </c>
      <c r="D16" s="296"/>
      <c r="E16" s="295" t="s">
        <v>884</v>
      </c>
      <c r="F16" s="296"/>
      <c r="G16" s="389"/>
      <c r="H16" s="296"/>
      <c r="I16" s="295"/>
      <c r="J16" s="296"/>
      <c r="K16" s="295"/>
      <c r="L16" s="296"/>
    </row>
    <row r="17" spans="1:12" s="287" customFormat="1" ht="29.25" customHeight="1" thickBot="1">
      <c r="A17" s="421">
        <v>3</v>
      </c>
      <c r="B17" s="422" t="s">
        <v>882</v>
      </c>
      <c r="C17" s="297">
        <v>1100</v>
      </c>
      <c r="D17" s="294"/>
      <c r="E17" s="297" t="s">
        <v>884</v>
      </c>
      <c r="F17" s="294"/>
      <c r="G17" s="389"/>
      <c r="H17" s="294"/>
      <c r="I17" s="297"/>
      <c r="J17" s="294"/>
      <c r="K17" s="297"/>
      <c r="L17" s="294"/>
    </row>
    <row r="18" spans="1:12" s="287" customFormat="1" ht="22.5" customHeight="1" thickBot="1">
      <c r="A18" s="421">
        <v>4</v>
      </c>
      <c r="B18" s="422" t="s">
        <v>883</v>
      </c>
      <c r="C18" s="297">
        <v>800</v>
      </c>
      <c r="D18" s="296"/>
      <c r="E18" s="297">
        <v>200</v>
      </c>
      <c r="F18" s="296"/>
      <c r="G18" s="388"/>
      <c r="H18" s="296"/>
      <c r="I18" s="297"/>
      <c r="J18" s="296"/>
      <c r="K18" s="295"/>
      <c r="L18" s="296"/>
    </row>
    <row r="19" spans="1:12" s="287" customFormat="1" ht="22.5" customHeight="1" thickBot="1">
      <c r="A19" s="421">
        <v>5</v>
      </c>
      <c r="B19" s="422" t="s">
        <v>835</v>
      </c>
      <c r="C19" s="295">
        <v>500</v>
      </c>
      <c r="D19" s="294"/>
      <c r="E19" s="295">
        <v>125</v>
      </c>
      <c r="F19" s="294"/>
      <c r="G19" s="389"/>
      <c r="H19" s="294"/>
      <c r="I19" s="295"/>
      <c r="J19" s="294"/>
      <c r="K19" s="295"/>
      <c r="L19" s="294"/>
    </row>
    <row r="20" spans="1:12" s="287" customFormat="1" ht="15.75" thickBot="1">
      <c r="A20" s="585" t="s">
        <v>746</v>
      </c>
      <c r="B20" s="586"/>
      <c r="C20" s="386">
        <f>SUM(C15:C19)</f>
        <v>10900</v>
      </c>
      <c r="D20" s="386">
        <f aca="true" t="shared" si="0" ref="C20:L20">SUM(D15:D19)</f>
        <v>0</v>
      </c>
      <c r="E20" s="386">
        <f t="shared" si="0"/>
        <v>7325</v>
      </c>
      <c r="F20" s="386">
        <f t="shared" si="0"/>
        <v>0</v>
      </c>
      <c r="G20" s="408">
        <f t="shared" si="0"/>
        <v>0</v>
      </c>
      <c r="H20" s="386">
        <f t="shared" si="0"/>
        <v>0</v>
      </c>
      <c r="I20" s="386">
        <f t="shared" si="0"/>
        <v>0</v>
      </c>
      <c r="J20" s="386">
        <f t="shared" si="0"/>
        <v>0</v>
      </c>
      <c r="K20" s="386">
        <f t="shared" si="0"/>
        <v>0</v>
      </c>
      <c r="L20" s="386">
        <f t="shared" si="0"/>
        <v>0</v>
      </c>
    </row>
    <row r="21" ht="12.75">
      <c r="A21" s="300"/>
    </row>
    <row r="22" ht="15">
      <c r="F22" s="336"/>
    </row>
    <row r="23" ht="15.75">
      <c r="B23" s="2" t="s">
        <v>872</v>
      </c>
    </row>
    <row r="24" ht="12.75">
      <c r="F24" s="319"/>
    </row>
  </sheetData>
  <sheetProtection/>
  <mergeCells count="10">
    <mergeCell ref="A8:B8"/>
    <mergeCell ref="A20:B20"/>
    <mergeCell ref="A3:L3"/>
    <mergeCell ref="C13:D13"/>
    <mergeCell ref="E13:F13"/>
    <mergeCell ref="G13:H13"/>
    <mergeCell ref="I13:J13"/>
    <mergeCell ref="K13:L13"/>
    <mergeCell ref="A13:A14"/>
    <mergeCell ref="B13:B14"/>
  </mergeCells>
  <printOptions/>
  <pageMargins left="0.25" right="0.25" top="0.75" bottom="0.75" header="0.3" footer="0.3"/>
  <pageSetup fitToHeight="1" fitToWidth="1" orientation="portrait" scale="55" r:id="rId1"/>
</worksheet>
</file>

<file path=xl/worksheets/sheet13.xml><?xml version="1.0" encoding="utf-8"?>
<worksheet xmlns="http://schemas.openxmlformats.org/spreadsheetml/2006/main" xmlns:r="http://schemas.openxmlformats.org/officeDocument/2006/relationships">
  <sheetPr>
    <tabColor rgb="FFFFFF00"/>
  </sheetPr>
  <dimension ref="B2:I76"/>
  <sheetViews>
    <sheetView zoomScale="90" zoomScaleNormal="90" zoomScalePageLayoutView="0" workbookViewId="0" topLeftCell="A13">
      <selection activeCell="L28" sqref="L28"/>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75">
      <c r="B2" s="1" t="s">
        <v>759</v>
      </c>
      <c r="C2" s="212"/>
      <c r="D2" s="212"/>
      <c r="E2" s="212"/>
      <c r="F2" s="212"/>
      <c r="G2" s="213" t="s">
        <v>644</v>
      </c>
    </row>
    <row r="3" spans="2:7" ht="15.75">
      <c r="B3" s="1" t="s">
        <v>760</v>
      </c>
      <c r="C3" s="212"/>
      <c r="D3" s="212"/>
      <c r="E3" s="212"/>
      <c r="F3" s="212"/>
      <c r="G3" s="212"/>
    </row>
    <row r="4" spans="2:7" ht="15.75">
      <c r="B4" s="214"/>
      <c r="C4" s="215"/>
      <c r="D4" s="215"/>
      <c r="E4" s="215"/>
      <c r="F4" s="215"/>
      <c r="G4" s="215"/>
    </row>
    <row r="5" spans="2:7" ht="51.75" customHeight="1">
      <c r="B5" s="620" t="s">
        <v>727</v>
      </c>
      <c r="C5" s="620"/>
      <c r="D5" s="620"/>
      <c r="E5" s="620"/>
      <c r="F5" s="620"/>
      <c r="G5" s="620"/>
    </row>
    <row r="6" spans="2:7" ht="12.75">
      <c r="B6" s="621" t="s">
        <v>871</v>
      </c>
      <c r="C6" s="621"/>
      <c r="D6" s="621"/>
      <c r="E6" s="621"/>
      <c r="F6" s="621"/>
      <c r="G6" s="621"/>
    </row>
    <row r="7" spans="2:7" ht="12.75">
      <c r="B7" s="216"/>
      <c r="C7" s="216"/>
      <c r="D7" s="216"/>
      <c r="E7" s="216"/>
      <c r="F7" s="216"/>
      <c r="G7" s="216"/>
    </row>
    <row r="8" spans="2:7" ht="13.5" thickBot="1">
      <c r="B8" s="217"/>
      <c r="C8" s="216"/>
      <c r="D8" s="216"/>
      <c r="E8" s="216"/>
      <c r="F8" s="216"/>
      <c r="G8" s="236" t="s">
        <v>283</v>
      </c>
    </row>
    <row r="9" spans="2:7" ht="12.75">
      <c r="B9" s="622" t="s">
        <v>91</v>
      </c>
      <c r="C9" s="624" t="s">
        <v>126</v>
      </c>
      <c r="D9" s="626" t="s">
        <v>680</v>
      </c>
      <c r="E9" s="626" t="s">
        <v>681</v>
      </c>
      <c r="F9" s="626" t="s">
        <v>610</v>
      </c>
      <c r="G9" s="628" t="s">
        <v>682</v>
      </c>
    </row>
    <row r="10" spans="2:7" ht="13.5" thickBot="1">
      <c r="B10" s="623"/>
      <c r="C10" s="625"/>
      <c r="D10" s="627"/>
      <c r="E10" s="627"/>
      <c r="F10" s="627"/>
      <c r="G10" s="629"/>
    </row>
    <row r="11" spans="2:7" ht="12.75">
      <c r="B11" s="219">
        <v>1</v>
      </c>
      <c r="C11" s="220">
        <v>2</v>
      </c>
      <c r="D11" s="220">
        <v>3</v>
      </c>
      <c r="E11" s="220">
        <v>4</v>
      </c>
      <c r="F11" s="220">
        <v>5</v>
      </c>
      <c r="G11" s="221">
        <v>6</v>
      </c>
    </row>
    <row r="12" spans="2:7" ht="12.75">
      <c r="B12" s="612" t="s">
        <v>683</v>
      </c>
      <c r="C12" s="614" t="s">
        <v>684</v>
      </c>
      <c r="D12" s="615">
        <v>9108</v>
      </c>
      <c r="E12" s="616" t="s">
        <v>8</v>
      </c>
      <c r="F12" s="616"/>
      <c r="G12" s="618"/>
    </row>
    <row r="13" spans="2:7" ht="12.75">
      <c r="B13" s="613"/>
      <c r="C13" s="614"/>
      <c r="D13" s="615"/>
      <c r="E13" s="617"/>
      <c r="F13" s="617"/>
      <c r="G13" s="619"/>
    </row>
    <row r="14" spans="2:7" ht="24.75" customHeight="1">
      <c r="B14" s="222" t="s">
        <v>685</v>
      </c>
      <c r="C14" s="223" t="s">
        <v>686</v>
      </c>
      <c r="D14" s="224">
        <v>9109</v>
      </c>
      <c r="E14" s="230"/>
      <c r="F14" s="230"/>
      <c r="G14" s="231"/>
    </row>
    <row r="15" spans="2:7" ht="24.75" customHeight="1">
      <c r="B15" s="222" t="s">
        <v>687</v>
      </c>
      <c r="C15" s="223" t="s">
        <v>688</v>
      </c>
      <c r="D15" s="224">
        <v>9110</v>
      </c>
      <c r="E15" s="230"/>
      <c r="F15" s="230"/>
      <c r="G15" s="231"/>
    </row>
    <row r="16" spans="2:7" ht="24.75" customHeight="1">
      <c r="B16" s="222" t="s">
        <v>689</v>
      </c>
      <c r="C16" s="223" t="s">
        <v>690</v>
      </c>
      <c r="D16" s="224">
        <v>9111</v>
      </c>
      <c r="E16" s="230"/>
      <c r="F16" s="230"/>
      <c r="G16" s="231"/>
    </row>
    <row r="17" spans="2:7" ht="24.75" customHeight="1">
      <c r="B17" s="222" t="s">
        <v>691</v>
      </c>
      <c r="C17" s="223" t="s">
        <v>692</v>
      </c>
      <c r="D17" s="224">
        <v>9112</v>
      </c>
      <c r="E17" s="230"/>
      <c r="F17" s="230"/>
      <c r="G17" s="231"/>
    </row>
    <row r="18" spans="2:7" ht="24.75" customHeight="1">
      <c r="B18" s="229" t="s">
        <v>693</v>
      </c>
      <c r="C18" s="364" t="s">
        <v>694</v>
      </c>
      <c r="D18" s="365">
        <v>9113</v>
      </c>
      <c r="E18" s="344">
        <f>SUM(E19:E21)</f>
        <v>1890</v>
      </c>
      <c r="F18" s="344">
        <f>SUM(F19:F21)</f>
        <v>0</v>
      </c>
      <c r="G18" s="394">
        <f>SUM(G19:G21)</f>
        <v>1890</v>
      </c>
    </row>
    <row r="19" spans="2:7" ht="24.75" customHeight="1">
      <c r="B19" s="222" t="s">
        <v>695</v>
      </c>
      <c r="C19" s="223" t="s">
        <v>696</v>
      </c>
      <c r="D19" s="224">
        <v>9114</v>
      </c>
      <c r="E19" s="391">
        <v>1890</v>
      </c>
      <c r="F19" s="391"/>
      <c r="G19" s="395">
        <f>SUM(E19-F19)</f>
        <v>1890</v>
      </c>
    </row>
    <row r="20" spans="2:7" ht="24.75" customHeight="1">
      <c r="B20" s="222" t="s">
        <v>697</v>
      </c>
      <c r="C20" s="223" t="s">
        <v>698</v>
      </c>
      <c r="D20" s="224">
        <v>9115</v>
      </c>
      <c r="E20" s="230"/>
      <c r="F20" s="230"/>
      <c r="G20" s="231"/>
    </row>
    <row r="21" spans="2:7" ht="24.75" customHeight="1">
      <c r="B21" s="222" t="s">
        <v>699</v>
      </c>
      <c r="C21" s="223" t="s">
        <v>700</v>
      </c>
      <c r="D21" s="224">
        <v>9116</v>
      </c>
      <c r="E21" s="230"/>
      <c r="F21" s="230"/>
      <c r="G21" s="231"/>
    </row>
    <row r="22" spans="2:8" ht="38.25" customHeight="1">
      <c r="B22" s="229" t="s">
        <v>701</v>
      </c>
      <c r="C22" s="364" t="s">
        <v>702</v>
      </c>
      <c r="D22" s="365">
        <v>9117</v>
      </c>
      <c r="E22" s="448">
        <f>SUM(E23:E29)</f>
        <v>97263</v>
      </c>
      <c r="F22" s="448">
        <f>SUM(F23:F29)</f>
        <v>10931</v>
      </c>
      <c r="G22" s="448">
        <f>SUM(G23:G29)</f>
        <v>86332</v>
      </c>
      <c r="H22" s="319"/>
    </row>
    <row r="23" spans="2:9" ht="38.25" customHeight="1">
      <c r="B23" s="222" t="s">
        <v>703</v>
      </c>
      <c r="C23" s="223" t="s">
        <v>704</v>
      </c>
      <c r="D23" s="224">
        <v>9118</v>
      </c>
      <c r="E23" s="392">
        <v>69521</v>
      </c>
      <c r="F23" s="392">
        <v>7456</v>
      </c>
      <c r="G23" s="396">
        <f>+E23-F23</f>
        <v>62065</v>
      </c>
      <c r="I23" s="449"/>
    </row>
    <row r="24" spans="2:9" ht="48.75" customHeight="1">
      <c r="B24" s="222" t="s">
        <v>705</v>
      </c>
      <c r="C24" s="223" t="s">
        <v>706</v>
      </c>
      <c r="D24" s="224">
        <v>9119</v>
      </c>
      <c r="E24" s="392">
        <v>10639</v>
      </c>
      <c r="F24" s="392">
        <v>0</v>
      </c>
      <c r="G24" s="396">
        <f>+E24-F24</f>
        <v>10639</v>
      </c>
      <c r="I24" s="450"/>
    </row>
    <row r="25" spans="2:7" ht="48.75" customHeight="1">
      <c r="B25" s="222" t="s">
        <v>705</v>
      </c>
      <c r="C25" s="223" t="s">
        <v>707</v>
      </c>
      <c r="D25" s="225">
        <v>9120</v>
      </c>
      <c r="E25" s="393">
        <v>12338</v>
      </c>
      <c r="F25" s="393">
        <v>3475</v>
      </c>
      <c r="G25" s="396">
        <f>+E25-F25</f>
        <v>8863</v>
      </c>
    </row>
    <row r="26" spans="2:7" ht="21" customHeight="1">
      <c r="B26" s="605" t="s">
        <v>708</v>
      </c>
      <c r="C26" s="606" t="s">
        <v>709</v>
      </c>
      <c r="D26" s="600">
        <v>9121</v>
      </c>
      <c r="E26" s="608">
        <v>1629</v>
      </c>
      <c r="F26" s="610">
        <v>0</v>
      </c>
      <c r="G26" s="611">
        <v>1629</v>
      </c>
    </row>
    <row r="27" spans="2:7" ht="15" customHeight="1">
      <c r="B27" s="605"/>
      <c r="C27" s="607"/>
      <c r="D27" s="600"/>
      <c r="E27" s="609">
        <v>0</v>
      </c>
      <c r="F27" s="610">
        <v>0</v>
      </c>
      <c r="G27" s="611">
        <v>0</v>
      </c>
    </row>
    <row r="28" spans="2:7" ht="39.75" customHeight="1">
      <c r="B28" s="222" t="s">
        <v>708</v>
      </c>
      <c r="C28" s="223" t="s">
        <v>710</v>
      </c>
      <c r="D28" s="225">
        <v>9122</v>
      </c>
      <c r="E28" s="393">
        <v>3136</v>
      </c>
      <c r="F28" s="393">
        <v>0</v>
      </c>
      <c r="G28" s="397">
        <v>3136</v>
      </c>
    </row>
    <row r="29" spans="2:7" ht="48" customHeight="1" thickBot="1">
      <c r="B29" s="398" t="s">
        <v>705</v>
      </c>
      <c r="C29" s="226" t="s">
        <v>711</v>
      </c>
      <c r="D29" s="225">
        <v>9123</v>
      </c>
      <c r="E29" s="356"/>
      <c r="F29" s="357"/>
      <c r="G29" s="358"/>
    </row>
    <row r="30" spans="2:7" ht="24.75" customHeight="1" thickBot="1">
      <c r="B30" s="404" t="s">
        <v>712</v>
      </c>
      <c r="C30" s="405" t="s">
        <v>713</v>
      </c>
      <c r="D30" s="406">
        <v>9124</v>
      </c>
      <c r="E30" s="407">
        <f>SUM(E31:E35)</f>
        <v>808</v>
      </c>
      <c r="F30" s="407">
        <f>SUM(F31:F35)</f>
        <v>0</v>
      </c>
      <c r="G30" s="407">
        <f>SUM(G31:G35)</f>
        <v>808</v>
      </c>
    </row>
    <row r="31" spans="2:7" ht="24.75" customHeight="1">
      <c r="B31" s="399" t="s">
        <v>714</v>
      </c>
      <c r="C31" s="400" t="s">
        <v>715</v>
      </c>
      <c r="D31" s="401">
        <v>9125</v>
      </c>
      <c r="E31" s="402">
        <v>79</v>
      </c>
      <c r="F31" s="402"/>
      <c r="G31" s="403">
        <v>79</v>
      </c>
    </row>
    <row r="32" spans="2:7" ht="24.75" customHeight="1">
      <c r="B32" s="322" t="s">
        <v>716</v>
      </c>
      <c r="C32" s="325" t="s">
        <v>717</v>
      </c>
      <c r="D32" s="224">
        <v>9126</v>
      </c>
      <c r="E32" s="231"/>
      <c r="F32" s="230"/>
      <c r="G32" s="231"/>
    </row>
    <row r="33" spans="2:7" ht="24.75" customHeight="1">
      <c r="B33" s="597" t="s">
        <v>716</v>
      </c>
      <c r="C33" s="598" t="s">
        <v>718</v>
      </c>
      <c r="D33" s="600">
        <v>9127</v>
      </c>
      <c r="E33" s="601"/>
      <c r="F33" s="603"/>
      <c r="G33" s="601"/>
    </row>
    <row r="34" spans="2:7" ht="4.5" customHeight="1">
      <c r="B34" s="597"/>
      <c r="C34" s="599"/>
      <c r="D34" s="600"/>
      <c r="E34" s="602"/>
      <c r="F34" s="604"/>
      <c r="G34" s="602"/>
    </row>
    <row r="35" spans="2:7" ht="24.75" customHeight="1">
      <c r="B35" s="322" t="s">
        <v>719</v>
      </c>
      <c r="C35" s="324" t="s">
        <v>720</v>
      </c>
      <c r="D35" s="224">
        <v>9128</v>
      </c>
      <c r="E35" s="391">
        <v>729</v>
      </c>
      <c r="F35" s="391"/>
      <c r="G35" s="395">
        <v>729</v>
      </c>
    </row>
    <row r="36" spans="2:7" ht="24.75" customHeight="1">
      <c r="B36" s="322" t="s">
        <v>721</v>
      </c>
      <c r="C36" s="324" t="s">
        <v>722</v>
      </c>
      <c r="D36" s="224">
        <v>9129</v>
      </c>
      <c r="E36" s="232"/>
      <c r="F36" s="230"/>
      <c r="G36" s="231"/>
    </row>
    <row r="37" spans="2:7" ht="24.75" customHeight="1" thickBot="1">
      <c r="B37" s="323" t="s">
        <v>723</v>
      </c>
      <c r="C37" s="326" t="s">
        <v>724</v>
      </c>
      <c r="D37" s="218">
        <v>9130</v>
      </c>
      <c r="E37" s="233"/>
      <c r="F37" s="234"/>
      <c r="G37" s="235"/>
    </row>
    <row r="38" spans="2:7" ht="12.75">
      <c r="B38" s="216"/>
      <c r="C38" s="216"/>
      <c r="D38" s="216"/>
      <c r="E38" s="216"/>
      <c r="F38" s="216"/>
      <c r="G38" s="216"/>
    </row>
    <row r="39" spans="2:7" ht="15.75">
      <c r="B39" s="2" t="s">
        <v>872</v>
      </c>
      <c r="C39" s="227"/>
      <c r="D39" s="227"/>
      <c r="E39" s="227" t="s">
        <v>725</v>
      </c>
      <c r="F39" s="227"/>
      <c r="G39" s="227"/>
    </row>
    <row r="40" spans="2:7" ht="15.75">
      <c r="B40" s="227"/>
      <c r="C40" s="228" t="s">
        <v>726</v>
      </c>
      <c r="D40" s="216"/>
      <c r="E40" s="227"/>
      <c r="F40" s="216"/>
      <c r="G40" s="227"/>
    </row>
    <row r="41" spans="2:7" ht="15.75">
      <c r="B41" s="227"/>
      <c r="C41" s="228"/>
      <c r="D41" s="216"/>
      <c r="E41" s="227"/>
      <c r="F41" s="216"/>
      <c r="G41" s="227"/>
    </row>
    <row r="42" spans="2:7" ht="12.75" customHeight="1">
      <c r="B42" s="596" t="s">
        <v>732</v>
      </c>
      <c r="C42" s="596"/>
      <c r="D42" s="596"/>
      <c r="E42" s="596"/>
      <c r="F42" s="596"/>
      <c r="G42" s="596"/>
    </row>
    <row r="43" spans="2:7" ht="12.75">
      <c r="B43" s="596"/>
      <c r="C43" s="596"/>
      <c r="D43" s="596"/>
      <c r="E43" s="596"/>
      <c r="F43" s="596"/>
      <c r="G43" s="596"/>
    </row>
    <row r="44" spans="2:7" ht="12.75">
      <c r="B44" s="269"/>
      <c r="C44" s="269"/>
      <c r="D44" s="269"/>
      <c r="E44" s="269"/>
      <c r="F44" s="269"/>
      <c r="G44" s="269"/>
    </row>
    <row r="45" spans="2:7" ht="12.75">
      <c r="B45" s="269"/>
      <c r="C45" s="269"/>
      <c r="D45" s="269"/>
      <c r="E45" s="269"/>
      <c r="F45" s="269"/>
      <c r="G45" s="269"/>
    </row>
    <row r="46" spans="2:7" ht="12.75">
      <c r="B46" s="269"/>
      <c r="C46" s="269"/>
      <c r="D46" s="269"/>
      <c r="E46" s="269"/>
      <c r="F46" s="269"/>
      <c r="G46" s="269"/>
    </row>
    <row r="47" spans="2:7" ht="12.75">
      <c r="B47" s="269"/>
      <c r="C47" s="269"/>
      <c r="D47" s="269"/>
      <c r="E47" s="269"/>
      <c r="F47" s="269"/>
      <c r="G47" s="269"/>
    </row>
    <row r="48" spans="2:7" ht="12.75">
      <c r="B48" s="269"/>
      <c r="C48" s="269"/>
      <c r="D48" s="269"/>
      <c r="E48" s="269"/>
      <c r="F48" s="269"/>
      <c r="G48" s="269"/>
    </row>
    <row r="49" spans="2:7" ht="12.75">
      <c r="B49" s="269"/>
      <c r="C49" s="269"/>
      <c r="D49" s="269"/>
      <c r="E49" s="269"/>
      <c r="F49" s="269"/>
      <c r="G49" s="269"/>
    </row>
    <row r="50" spans="2:7" ht="12.75">
      <c r="B50" s="269"/>
      <c r="C50" s="269"/>
      <c r="D50" s="269"/>
      <c r="E50" s="269"/>
      <c r="F50" s="269"/>
      <c r="G50" s="269"/>
    </row>
    <row r="51" spans="2:7" ht="12.75">
      <c r="B51" s="269"/>
      <c r="C51" s="269"/>
      <c r="D51" s="269"/>
      <c r="E51" s="269"/>
      <c r="F51" s="269"/>
      <c r="G51" s="269"/>
    </row>
    <row r="52" spans="2:7" ht="12.75">
      <c r="B52" s="269"/>
      <c r="C52" s="269"/>
      <c r="D52" s="269"/>
      <c r="E52" s="269"/>
      <c r="F52" s="269"/>
      <c r="G52" s="269"/>
    </row>
    <row r="53" spans="2:7" ht="12.75">
      <c r="B53" s="269"/>
      <c r="C53" s="269"/>
      <c r="D53" s="269"/>
      <c r="E53" s="269"/>
      <c r="F53" s="269"/>
      <c r="G53" s="269"/>
    </row>
    <row r="54" spans="2:7" ht="12.75">
      <c r="B54" s="269"/>
      <c r="C54" s="269"/>
      <c r="D54" s="269"/>
      <c r="E54" s="269"/>
      <c r="F54" s="269"/>
      <c r="G54" s="269"/>
    </row>
    <row r="55" spans="2:7" ht="12.75">
      <c r="B55" s="269"/>
      <c r="C55" s="269"/>
      <c r="D55" s="269"/>
      <c r="E55" s="269"/>
      <c r="F55" s="269"/>
      <c r="G55" s="269"/>
    </row>
    <row r="56" spans="2:7" ht="12.75">
      <c r="B56" s="269"/>
      <c r="C56" s="269"/>
      <c r="D56" s="269"/>
      <c r="E56" s="269"/>
      <c r="F56" s="269"/>
      <c r="G56" s="269"/>
    </row>
    <row r="57" spans="2:7" ht="12.75">
      <c r="B57" s="269"/>
      <c r="C57" s="269"/>
      <c r="D57" s="269"/>
      <c r="E57" s="269"/>
      <c r="F57" s="269"/>
      <c r="G57" s="269"/>
    </row>
    <row r="58" spans="2:7" ht="12.75">
      <c r="B58" s="269"/>
      <c r="C58" s="269"/>
      <c r="D58" s="269"/>
      <c r="E58" s="269"/>
      <c r="F58" s="269"/>
      <c r="G58" s="269"/>
    </row>
    <row r="59" spans="2:7" ht="12.75">
      <c r="B59" s="269"/>
      <c r="C59" s="269"/>
      <c r="D59" s="269"/>
      <c r="E59" s="269"/>
      <c r="F59" s="269"/>
      <c r="G59" s="269"/>
    </row>
    <row r="60" spans="2:7" ht="12.75">
      <c r="B60" s="269"/>
      <c r="C60" s="269"/>
      <c r="D60" s="269"/>
      <c r="E60" s="269"/>
      <c r="F60" s="269"/>
      <c r="G60" s="269"/>
    </row>
    <row r="61" spans="2:7" ht="12.75">
      <c r="B61" s="269"/>
      <c r="C61" s="269"/>
      <c r="D61" s="269"/>
      <c r="E61" s="269"/>
      <c r="F61" s="269"/>
      <c r="G61" s="269"/>
    </row>
    <row r="62" spans="2:7" ht="12.75">
      <c r="B62" s="269"/>
      <c r="C62" s="269"/>
      <c r="D62" s="269"/>
      <c r="E62" s="269"/>
      <c r="F62" s="269"/>
      <c r="G62" s="269"/>
    </row>
    <row r="63" spans="2:7" ht="12.75">
      <c r="B63" s="269"/>
      <c r="C63" s="269"/>
      <c r="D63" s="269"/>
      <c r="E63" s="269"/>
      <c r="F63" s="269"/>
      <c r="G63" s="269"/>
    </row>
    <row r="64" spans="2:7" ht="12.75">
      <c r="B64" s="269"/>
      <c r="C64" s="269"/>
      <c r="D64" s="269"/>
      <c r="E64" s="269"/>
      <c r="F64" s="269"/>
      <c r="G64" s="269"/>
    </row>
    <row r="65" spans="2:7" ht="12.75">
      <c r="B65" s="269"/>
      <c r="C65" s="269"/>
      <c r="D65" s="269"/>
      <c r="E65" s="269"/>
      <c r="F65" s="269"/>
      <c r="G65" s="269"/>
    </row>
    <row r="66" spans="2:7" ht="12.75">
      <c r="B66" s="269"/>
      <c r="C66" s="269"/>
      <c r="D66" s="269"/>
      <c r="E66" s="269"/>
      <c r="F66" s="269"/>
      <c r="G66" s="269"/>
    </row>
    <row r="67" spans="2:7" ht="12.75">
      <c r="B67" s="269"/>
      <c r="C67" s="269"/>
      <c r="D67" s="269"/>
      <c r="E67" s="269"/>
      <c r="F67" s="269"/>
      <c r="G67" s="269"/>
    </row>
    <row r="68" spans="2:7" ht="12.75">
      <c r="B68" s="269"/>
      <c r="C68" s="269"/>
      <c r="D68" s="269"/>
      <c r="E68" s="269"/>
      <c r="F68" s="269"/>
      <c r="G68" s="269"/>
    </row>
    <row r="69" spans="2:7" ht="12.75">
      <c r="B69" s="269"/>
      <c r="C69" s="269"/>
      <c r="D69" s="269"/>
      <c r="E69" s="269"/>
      <c r="F69" s="269"/>
      <c r="G69" s="269"/>
    </row>
    <row r="70" spans="2:7" ht="12.75">
      <c r="B70" s="269"/>
      <c r="C70" s="269"/>
      <c r="D70" s="269"/>
      <c r="E70" s="269"/>
      <c r="F70" s="269"/>
      <c r="G70" s="269"/>
    </row>
    <row r="71" spans="2:7" ht="12.75">
      <c r="B71" s="269"/>
      <c r="C71" s="269"/>
      <c r="D71" s="269"/>
      <c r="E71" s="269"/>
      <c r="F71" s="269"/>
      <c r="G71" s="269"/>
    </row>
    <row r="72" spans="2:7" ht="12.75">
      <c r="B72" s="269"/>
      <c r="C72" s="269"/>
      <c r="D72" s="269"/>
      <c r="E72" s="269"/>
      <c r="F72" s="269"/>
      <c r="G72" s="269"/>
    </row>
    <row r="73" spans="2:7" ht="12.75">
      <c r="B73" s="269"/>
      <c r="C73" s="269"/>
      <c r="D73" s="269"/>
      <c r="E73" s="269"/>
      <c r="F73" s="269"/>
      <c r="G73" s="269"/>
    </row>
    <row r="74" spans="2:7" ht="12.75">
      <c r="B74" s="269"/>
      <c r="C74" s="269"/>
      <c r="D74" s="269"/>
      <c r="E74" s="269"/>
      <c r="F74" s="269"/>
      <c r="G74" s="269"/>
    </row>
    <row r="75" spans="2:7" ht="12.75">
      <c r="B75" s="269"/>
      <c r="C75" s="269"/>
      <c r="D75" s="269"/>
      <c r="E75" s="269"/>
      <c r="F75" s="269"/>
      <c r="G75" s="269"/>
    </row>
    <row r="76" spans="2:7" ht="12.75">
      <c r="B76" s="269"/>
      <c r="C76" s="269"/>
      <c r="D76" s="269"/>
      <c r="E76" s="269"/>
      <c r="F76" s="269"/>
      <c r="G76" s="269"/>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C7">
      <selection activeCell="H138" sqref="H138"/>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39" customWidth="1"/>
    <col min="9" max="9" width="20.7109375" style="40" customWidth="1"/>
    <col min="10" max="16384" width="9.140625" style="36" customWidth="1"/>
  </cols>
  <sheetData>
    <row r="2" spans="2:4" s="2" customFormat="1" ht="15.75">
      <c r="B2" s="1" t="s">
        <v>759</v>
      </c>
      <c r="C2" s="36"/>
      <c r="D2" s="36"/>
    </row>
    <row r="3" spans="2:9" s="2" customFormat="1" ht="15.75">
      <c r="B3" s="1" t="s">
        <v>760</v>
      </c>
      <c r="C3" s="36"/>
      <c r="D3" s="36"/>
      <c r="I3" s="5" t="s">
        <v>649</v>
      </c>
    </row>
    <row r="5" spans="2:9" ht="30" customHeight="1">
      <c r="B5" s="482" t="s">
        <v>847</v>
      </c>
      <c r="C5" s="482"/>
      <c r="D5" s="482"/>
      <c r="E5" s="482"/>
      <c r="F5" s="482"/>
      <c r="G5" s="482"/>
      <c r="H5" s="482"/>
      <c r="I5" s="482"/>
    </row>
    <row r="6" spans="2:9" ht="26.25" customHeight="1">
      <c r="B6" s="37"/>
      <c r="C6" s="38"/>
      <c r="D6" s="38"/>
      <c r="E6" s="38"/>
      <c r="F6" s="38"/>
      <c r="G6" s="38"/>
      <c r="I6" s="150" t="s">
        <v>283</v>
      </c>
    </row>
    <row r="7" spans="2:9" s="66" customFormat="1" ht="42" customHeight="1">
      <c r="B7" s="485" t="s">
        <v>837</v>
      </c>
      <c r="C7" s="486" t="s">
        <v>838</v>
      </c>
      <c r="D7" s="487" t="s">
        <v>130</v>
      </c>
      <c r="E7" s="488" t="s">
        <v>845</v>
      </c>
      <c r="F7" s="488" t="s">
        <v>846</v>
      </c>
      <c r="G7" s="483" t="s">
        <v>848</v>
      </c>
      <c r="H7" s="484"/>
      <c r="I7" s="491" t="s">
        <v>849</v>
      </c>
    </row>
    <row r="8" spans="2:9" s="67" customFormat="1" ht="54.75" customHeight="1">
      <c r="B8" s="485"/>
      <c r="C8" s="486"/>
      <c r="D8" s="487"/>
      <c r="E8" s="489"/>
      <c r="F8" s="489"/>
      <c r="G8" s="494" t="s">
        <v>97</v>
      </c>
      <c r="H8" s="494" t="s">
        <v>67</v>
      </c>
      <c r="I8" s="492"/>
    </row>
    <row r="9" spans="2:9" s="69" customFormat="1" ht="34.5" customHeight="1">
      <c r="B9" s="485"/>
      <c r="C9" s="486"/>
      <c r="D9" s="487"/>
      <c r="E9" s="490"/>
      <c r="F9" s="490"/>
      <c r="G9" s="494"/>
      <c r="H9" s="494"/>
      <c r="I9" s="493"/>
    </row>
    <row r="10" spans="2:9" s="69" customFormat="1" ht="34.5" customHeight="1">
      <c r="B10" s="99">
        <v>0</v>
      </c>
      <c r="C10" s="95" t="s">
        <v>284</v>
      </c>
      <c r="D10" s="96" t="s">
        <v>148</v>
      </c>
      <c r="E10" s="243"/>
      <c r="F10" s="243"/>
      <c r="G10" s="243"/>
      <c r="H10" s="244"/>
      <c r="I10" s="238"/>
    </row>
    <row r="11" spans="2:9" s="69" customFormat="1" ht="34.5" customHeight="1">
      <c r="B11" s="99"/>
      <c r="C11" s="95" t="s">
        <v>285</v>
      </c>
      <c r="D11" s="96" t="s">
        <v>149</v>
      </c>
      <c r="E11" s="429">
        <f>SUM(E12+E19+E28+E33+E43)</f>
        <v>106087</v>
      </c>
      <c r="F11" s="429">
        <f>SUM(F12+F19+F28+F33+F43)</f>
        <v>104991</v>
      </c>
      <c r="G11" s="429">
        <f>SUM(G12+G19+G28+G33+G43)</f>
        <v>104077</v>
      </c>
      <c r="H11" s="429">
        <f>SUM(H12+H19+H28+H33+H43)</f>
        <v>103317</v>
      </c>
      <c r="I11" s="429">
        <f>SUM(H11/G11*100)</f>
        <v>99.26977141923768</v>
      </c>
    </row>
    <row r="12" spans="2:9" s="69" customFormat="1" ht="34.5" customHeight="1">
      <c r="B12" s="99">
        <v>1</v>
      </c>
      <c r="C12" s="95" t="s">
        <v>286</v>
      </c>
      <c r="D12" s="96" t="s">
        <v>150</v>
      </c>
      <c r="E12" s="430">
        <f>SUM(E13:E18)</f>
        <v>499</v>
      </c>
      <c r="F12" s="430">
        <f>SUM(F13:F18)</f>
        <v>385</v>
      </c>
      <c r="G12" s="430">
        <f>SUM(G13:G18)</f>
        <v>469</v>
      </c>
      <c r="H12" s="430">
        <f>SUM(H13:H18)</f>
        <v>470</v>
      </c>
      <c r="I12" s="429">
        <f>SUM(H12/G12*100)</f>
        <v>100.21321961620468</v>
      </c>
    </row>
    <row r="13" spans="2:9" s="69" customFormat="1" ht="34.5" customHeight="1">
      <c r="B13" s="99" t="s">
        <v>287</v>
      </c>
      <c r="C13" s="97" t="s">
        <v>288</v>
      </c>
      <c r="D13" s="96" t="s">
        <v>151</v>
      </c>
      <c r="E13" s="425"/>
      <c r="F13" s="425"/>
      <c r="G13" s="425"/>
      <c r="H13" s="425"/>
      <c r="I13" s="431"/>
    </row>
    <row r="14" spans="2:9" s="69" customFormat="1" ht="34.5" customHeight="1">
      <c r="B14" s="99" t="s">
        <v>289</v>
      </c>
      <c r="C14" s="97" t="s">
        <v>290</v>
      </c>
      <c r="D14" s="96" t="s">
        <v>152</v>
      </c>
      <c r="E14" s="425">
        <v>499</v>
      </c>
      <c r="F14" s="425">
        <v>385</v>
      </c>
      <c r="G14" s="432">
        <v>469</v>
      </c>
      <c r="H14" s="432">
        <v>470</v>
      </c>
      <c r="I14" s="431">
        <f>SUM(H14/G14*100)</f>
        <v>100.21321961620468</v>
      </c>
    </row>
    <row r="15" spans="2:9" s="69" customFormat="1" ht="34.5" customHeight="1">
      <c r="B15" s="99" t="s">
        <v>291</v>
      </c>
      <c r="C15" s="97" t="s">
        <v>292</v>
      </c>
      <c r="D15" s="96" t="s">
        <v>153</v>
      </c>
      <c r="E15" s="425"/>
      <c r="F15" s="425"/>
      <c r="G15" s="432"/>
      <c r="H15" s="432"/>
      <c r="I15" s="431"/>
    </row>
    <row r="16" spans="2:9" s="69" customFormat="1" ht="34.5" customHeight="1">
      <c r="B16" s="100" t="s">
        <v>293</v>
      </c>
      <c r="C16" s="97" t="s">
        <v>294</v>
      </c>
      <c r="D16" s="96" t="s">
        <v>154</v>
      </c>
      <c r="E16" s="425"/>
      <c r="F16" s="425"/>
      <c r="G16" s="432"/>
      <c r="H16" s="432"/>
      <c r="I16" s="431"/>
    </row>
    <row r="17" spans="2:9" s="69" customFormat="1" ht="34.5" customHeight="1">
      <c r="B17" s="100" t="s">
        <v>295</v>
      </c>
      <c r="C17" s="97" t="s">
        <v>296</v>
      </c>
      <c r="D17" s="96" t="s">
        <v>155</v>
      </c>
      <c r="E17" s="425"/>
      <c r="F17" s="425"/>
      <c r="G17" s="433"/>
      <c r="H17" s="433"/>
      <c r="I17" s="431"/>
    </row>
    <row r="18" spans="2:9" s="69" customFormat="1" ht="34.5" customHeight="1">
      <c r="B18" s="100" t="s">
        <v>297</v>
      </c>
      <c r="C18" s="97" t="s">
        <v>298</v>
      </c>
      <c r="D18" s="96" t="s">
        <v>661</v>
      </c>
      <c r="E18" s="425"/>
      <c r="F18" s="425"/>
      <c r="G18" s="432"/>
      <c r="H18" s="432"/>
      <c r="I18" s="431"/>
    </row>
    <row r="19" spans="2:9" s="69" customFormat="1" ht="34.5" customHeight="1">
      <c r="B19" s="101">
        <v>2</v>
      </c>
      <c r="C19" s="95" t="s">
        <v>299</v>
      </c>
      <c r="D19" s="96" t="s">
        <v>133</v>
      </c>
      <c r="E19" s="430">
        <f>SUM(E20:E27)</f>
        <v>103660</v>
      </c>
      <c r="F19" s="430">
        <f>SUM(F20:F27)</f>
        <v>102850</v>
      </c>
      <c r="G19" s="430">
        <f>SUM(G20:G27)</f>
        <v>101753</v>
      </c>
      <c r="H19" s="430">
        <f>SUM(H20:H27)</f>
        <v>100957</v>
      </c>
      <c r="I19" s="429">
        <f>SUM(H19/G19*100)</f>
        <v>99.21771348264916</v>
      </c>
    </row>
    <row r="20" spans="2:9" s="69" customFormat="1" ht="34.5" customHeight="1">
      <c r="B20" s="99" t="s">
        <v>300</v>
      </c>
      <c r="C20" s="97" t="s">
        <v>301</v>
      </c>
      <c r="D20" s="96" t="s">
        <v>132</v>
      </c>
      <c r="E20" s="425">
        <v>12296</v>
      </c>
      <c r="F20" s="425">
        <v>12296</v>
      </c>
      <c r="G20" s="425">
        <v>12296</v>
      </c>
      <c r="H20" s="425">
        <v>12296</v>
      </c>
      <c r="I20" s="431">
        <f>SUM(H20/G20*100)</f>
        <v>100</v>
      </c>
    </row>
    <row r="21" spans="2:9" s="69" customFormat="1" ht="34.5" customHeight="1">
      <c r="B21" s="100" t="s">
        <v>302</v>
      </c>
      <c r="C21" s="97" t="s">
        <v>303</v>
      </c>
      <c r="D21" s="96" t="s">
        <v>92</v>
      </c>
      <c r="E21" s="425">
        <v>48541</v>
      </c>
      <c r="F21" s="425">
        <v>46809</v>
      </c>
      <c r="G21" s="425">
        <v>48110</v>
      </c>
      <c r="H21" s="432">
        <v>48210</v>
      </c>
      <c r="I21" s="431">
        <f>SUM(H21/G21*100)</f>
        <v>100.20785699438785</v>
      </c>
    </row>
    <row r="22" spans="2:9" s="69" customFormat="1" ht="34.5" customHeight="1">
      <c r="B22" s="99" t="s">
        <v>304</v>
      </c>
      <c r="C22" s="97" t="s">
        <v>305</v>
      </c>
      <c r="D22" s="96" t="s">
        <v>156</v>
      </c>
      <c r="E22" s="425">
        <v>27699</v>
      </c>
      <c r="F22" s="425">
        <v>28621</v>
      </c>
      <c r="G22" s="425">
        <v>26223</v>
      </c>
      <c r="H22" s="432">
        <v>25327</v>
      </c>
      <c r="I22" s="431">
        <f>SUM(H22/G22*100)</f>
        <v>96.5831521946383</v>
      </c>
    </row>
    <row r="23" spans="2:9" s="69" customFormat="1" ht="34.5" customHeight="1">
      <c r="B23" s="99" t="s">
        <v>306</v>
      </c>
      <c r="C23" s="97" t="s">
        <v>307</v>
      </c>
      <c r="D23" s="96" t="s">
        <v>157</v>
      </c>
      <c r="E23" s="425"/>
      <c r="F23" s="425"/>
      <c r="G23" s="432"/>
      <c r="H23" s="432"/>
      <c r="I23" s="431"/>
    </row>
    <row r="24" spans="2:9" s="69" customFormat="1" ht="34.5" customHeight="1">
      <c r="B24" s="99" t="s">
        <v>308</v>
      </c>
      <c r="C24" s="97" t="s">
        <v>309</v>
      </c>
      <c r="D24" s="96" t="s">
        <v>158</v>
      </c>
      <c r="E24" s="425"/>
      <c r="F24" s="425"/>
      <c r="G24" s="433"/>
      <c r="H24" s="433"/>
      <c r="I24" s="431"/>
    </row>
    <row r="25" spans="2:9" s="69" customFormat="1" ht="34.5" customHeight="1">
      <c r="B25" s="99" t="s">
        <v>310</v>
      </c>
      <c r="C25" s="97" t="s">
        <v>311</v>
      </c>
      <c r="D25" s="96" t="s">
        <v>134</v>
      </c>
      <c r="E25" s="425">
        <v>15124</v>
      </c>
      <c r="F25" s="425">
        <v>15124</v>
      </c>
      <c r="G25" s="425">
        <v>15124</v>
      </c>
      <c r="H25" s="433">
        <v>15124</v>
      </c>
      <c r="I25" s="431">
        <f>SUM(H25/G25*100)</f>
        <v>100</v>
      </c>
    </row>
    <row r="26" spans="2:9" s="69" customFormat="1" ht="34.5" customHeight="1">
      <c r="B26" s="99" t="s">
        <v>312</v>
      </c>
      <c r="C26" s="97" t="s">
        <v>313</v>
      </c>
      <c r="D26" s="96" t="s">
        <v>159</v>
      </c>
      <c r="E26" s="425"/>
      <c r="F26" s="425"/>
      <c r="G26" s="432"/>
      <c r="H26" s="432"/>
      <c r="I26" s="431"/>
    </row>
    <row r="27" spans="2:9" s="69" customFormat="1" ht="34.5" customHeight="1">
      <c r="B27" s="99" t="s">
        <v>314</v>
      </c>
      <c r="C27" s="97" t="s">
        <v>315</v>
      </c>
      <c r="D27" s="96" t="s">
        <v>131</v>
      </c>
      <c r="E27" s="425"/>
      <c r="F27" s="425"/>
      <c r="G27" s="432"/>
      <c r="H27" s="432"/>
      <c r="I27" s="431"/>
    </row>
    <row r="28" spans="2:9" s="69" customFormat="1" ht="34.5" customHeight="1">
      <c r="B28" s="101">
        <v>3</v>
      </c>
      <c r="C28" s="95" t="s">
        <v>316</v>
      </c>
      <c r="D28" s="96" t="s">
        <v>141</v>
      </c>
      <c r="E28" s="430">
        <f>SUM(E29:E32)</f>
        <v>0</v>
      </c>
      <c r="F28" s="430">
        <f>SUM(F29:F32)</f>
        <v>0</v>
      </c>
      <c r="G28" s="430">
        <f>SUM(G29:G32)</f>
        <v>0</v>
      </c>
      <c r="H28" s="430">
        <f>SUM(H29:H32)</f>
        <v>0</v>
      </c>
      <c r="I28" s="429"/>
    </row>
    <row r="29" spans="2:9" s="69" customFormat="1" ht="34.5" customHeight="1">
      <c r="B29" s="99" t="s">
        <v>317</v>
      </c>
      <c r="C29" s="97" t="s">
        <v>318</v>
      </c>
      <c r="D29" s="96" t="s">
        <v>160</v>
      </c>
      <c r="E29" s="425"/>
      <c r="F29" s="425"/>
      <c r="G29" s="432"/>
      <c r="H29" s="432"/>
      <c r="I29" s="431"/>
    </row>
    <row r="30" spans="2:9" s="69" customFormat="1" ht="34.5" customHeight="1">
      <c r="B30" s="100" t="s">
        <v>319</v>
      </c>
      <c r="C30" s="97" t="s">
        <v>320</v>
      </c>
      <c r="D30" s="96" t="s">
        <v>161</v>
      </c>
      <c r="E30" s="425"/>
      <c r="F30" s="425"/>
      <c r="G30" s="433"/>
      <c r="H30" s="433"/>
      <c r="I30" s="431"/>
    </row>
    <row r="31" spans="2:9" s="69" customFormat="1" ht="34.5" customHeight="1">
      <c r="B31" s="100" t="s">
        <v>321</v>
      </c>
      <c r="C31" s="97" t="s">
        <v>322</v>
      </c>
      <c r="D31" s="96" t="s">
        <v>162</v>
      </c>
      <c r="E31" s="425"/>
      <c r="F31" s="425"/>
      <c r="G31" s="432"/>
      <c r="H31" s="432"/>
      <c r="I31" s="431"/>
    </row>
    <row r="32" spans="2:9" s="69" customFormat="1" ht="34.5" customHeight="1">
      <c r="B32" s="100" t="s">
        <v>323</v>
      </c>
      <c r="C32" s="97" t="s">
        <v>324</v>
      </c>
      <c r="D32" s="96" t="s">
        <v>163</v>
      </c>
      <c r="E32" s="425"/>
      <c r="F32" s="425"/>
      <c r="G32" s="433"/>
      <c r="H32" s="433"/>
      <c r="I32" s="431"/>
    </row>
    <row r="33" spans="2:9" s="69" customFormat="1" ht="34.5" customHeight="1">
      <c r="B33" s="102" t="s">
        <v>325</v>
      </c>
      <c r="C33" s="95" t="s">
        <v>326</v>
      </c>
      <c r="D33" s="96" t="s">
        <v>164</v>
      </c>
      <c r="E33" s="430">
        <f>SUM(E34:E42)</f>
        <v>1928</v>
      </c>
      <c r="F33" s="430">
        <f>SUM(F34:F42)</f>
        <v>1756</v>
      </c>
      <c r="G33" s="430">
        <f>SUM(G34:G42)</f>
        <v>1855</v>
      </c>
      <c r="H33" s="430">
        <f>SUM(H34:H42)</f>
        <v>1890</v>
      </c>
      <c r="I33" s="429">
        <f>SUM(H33/G33*100)</f>
        <v>101.88679245283019</v>
      </c>
    </row>
    <row r="34" spans="2:9" s="69" customFormat="1" ht="34.5" customHeight="1">
      <c r="B34" s="100" t="s">
        <v>327</v>
      </c>
      <c r="C34" s="97" t="s">
        <v>328</v>
      </c>
      <c r="D34" s="96" t="s">
        <v>165</v>
      </c>
      <c r="E34" s="425"/>
      <c r="F34" s="425"/>
      <c r="G34" s="433"/>
      <c r="H34" s="433"/>
      <c r="I34" s="431"/>
    </row>
    <row r="35" spans="2:9" s="69" customFormat="1" ht="34.5" customHeight="1">
      <c r="B35" s="100" t="s">
        <v>329</v>
      </c>
      <c r="C35" s="97" t="s">
        <v>330</v>
      </c>
      <c r="D35" s="96" t="s">
        <v>331</v>
      </c>
      <c r="E35" s="425"/>
      <c r="F35" s="425"/>
      <c r="G35" s="433"/>
      <c r="H35" s="433"/>
      <c r="I35" s="431"/>
    </row>
    <row r="36" spans="2:9" s="69" customFormat="1" ht="34.5" customHeight="1">
      <c r="B36" s="100" t="s">
        <v>332</v>
      </c>
      <c r="C36" s="97" t="s">
        <v>333</v>
      </c>
      <c r="D36" s="96" t="s">
        <v>334</v>
      </c>
      <c r="E36" s="425"/>
      <c r="F36" s="425"/>
      <c r="G36" s="432"/>
      <c r="H36" s="432"/>
      <c r="I36" s="431"/>
    </row>
    <row r="37" spans="2:9" s="69" customFormat="1" ht="34.5" customHeight="1">
      <c r="B37" s="100" t="s">
        <v>335</v>
      </c>
      <c r="C37" s="97" t="s">
        <v>336</v>
      </c>
      <c r="D37" s="96" t="s">
        <v>337</v>
      </c>
      <c r="E37" s="425"/>
      <c r="F37" s="425"/>
      <c r="G37" s="432"/>
      <c r="H37" s="432"/>
      <c r="I37" s="431"/>
    </row>
    <row r="38" spans="2:9" s="69" customFormat="1" ht="34.5" customHeight="1">
      <c r="B38" s="100" t="s">
        <v>335</v>
      </c>
      <c r="C38" s="97" t="s">
        <v>338</v>
      </c>
      <c r="D38" s="96" t="s">
        <v>339</v>
      </c>
      <c r="E38" s="425"/>
      <c r="F38" s="425"/>
      <c r="G38" s="432"/>
      <c r="H38" s="432"/>
      <c r="I38" s="431"/>
    </row>
    <row r="39" spans="2:9" s="69" customFormat="1" ht="34.5" customHeight="1">
      <c r="B39" s="100" t="s">
        <v>340</v>
      </c>
      <c r="C39" s="97" t="s">
        <v>341</v>
      </c>
      <c r="D39" s="96" t="s">
        <v>342</v>
      </c>
      <c r="E39" s="425"/>
      <c r="F39" s="425"/>
      <c r="G39" s="432"/>
      <c r="H39" s="432"/>
      <c r="I39" s="431"/>
    </row>
    <row r="40" spans="2:9" s="69" customFormat="1" ht="34.5" customHeight="1">
      <c r="B40" s="100" t="s">
        <v>340</v>
      </c>
      <c r="C40" s="97" t="s">
        <v>343</v>
      </c>
      <c r="D40" s="96" t="s">
        <v>344</v>
      </c>
      <c r="E40" s="425"/>
      <c r="F40" s="425"/>
      <c r="G40" s="432"/>
      <c r="H40" s="432"/>
      <c r="I40" s="431"/>
    </row>
    <row r="41" spans="2:9" s="69" customFormat="1" ht="34.5" customHeight="1">
      <c r="B41" s="100" t="s">
        <v>345</v>
      </c>
      <c r="C41" s="97" t="s">
        <v>346</v>
      </c>
      <c r="D41" s="96" t="s">
        <v>347</v>
      </c>
      <c r="E41" s="425"/>
      <c r="F41" s="425"/>
      <c r="G41" s="432"/>
      <c r="H41" s="432"/>
      <c r="I41" s="431"/>
    </row>
    <row r="42" spans="2:9" s="69" customFormat="1" ht="34.5" customHeight="1">
      <c r="B42" s="100" t="s">
        <v>348</v>
      </c>
      <c r="C42" s="97" t="s">
        <v>349</v>
      </c>
      <c r="D42" s="96" t="s">
        <v>350</v>
      </c>
      <c r="E42" s="425">
        <v>1928</v>
      </c>
      <c r="F42" s="434">
        <v>1756</v>
      </c>
      <c r="G42" s="434">
        <v>1855</v>
      </c>
      <c r="H42" s="432">
        <v>1890</v>
      </c>
      <c r="I42" s="431">
        <f>SUM(H42/G42*100)</f>
        <v>101.88679245283019</v>
      </c>
    </row>
    <row r="43" spans="2:9" s="69" customFormat="1" ht="34.5" customHeight="1">
      <c r="B43" s="102">
        <v>5</v>
      </c>
      <c r="C43" s="95" t="s">
        <v>351</v>
      </c>
      <c r="D43" s="96" t="s">
        <v>352</v>
      </c>
      <c r="E43" s="430">
        <f>SUM(E44:E50)</f>
        <v>0</v>
      </c>
      <c r="F43" s="430">
        <f>SUM(F44:F50)</f>
        <v>0</v>
      </c>
      <c r="G43" s="430">
        <f>SUM(G44:G50)</f>
        <v>0</v>
      </c>
      <c r="H43" s="430">
        <f>SUM(H44:H50)</f>
        <v>0</v>
      </c>
      <c r="I43" s="429"/>
    </row>
    <row r="44" spans="2:9" s="69" customFormat="1" ht="34.5" customHeight="1">
      <c r="B44" s="100" t="s">
        <v>353</v>
      </c>
      <c r="C44" s="97" t="s">
        <v>354</v>
      </c>
      <c r="D44" s="96" t="s">
        <v>355</v>
      </c>
      <c r="E44" s="425"/>
      <c r="F44" s="425"/>
      <c r="G44" s="432"/>
      <c r="H44" s="432"/>
      <c r="I44" s="431"/>
    </row>
    <row r="45" spans="2:9" s="69" customFormat="1" ht="34.5" customHeight="1">
      <c r="B45" s="100" t="s">
        <v>356</v>
      </c>
      <c r="C45" s="97" t="s">
        <v>357</v>
      </c>
      <c r="D45" s="96" t="s">
        <v>358</v>
      </c>
      <c r="E45" s="425"/>
      <c r="F45" s="425"/>
      <c r="G45" s="433"/>
      <c r="H45" s="433"/>
      <c r="I45" s="431"/>
    </row>
    <row r="46" spans="2:9" s="69" customFormat="1" ht="34.5" customHeight="1">
      <c r="B46" s="100" t="s">
        <v>359</v>
      </c>
      <c r="C46" s="97" t="s">
        <v>360</v>
      </c>
      <c r="D46" s="96" t="s">
        <v>361</v>
      </c>
      <c r="E46" s="425"/>
      <c r="F46" s="425"/>
      <c r="G46" s="432"/>
      <c r="H46" s="432"/>
      <c r="I46" s="431"/>
    </row>
    <row r="47" spans="2:9" s="69" customFormat="1" ht="34.5" customHeight="1">
      <c r="B47" s="100" t="s">
        <v>675</v>
      </c>
      <c r="C47" s="97" t="s">
        <v>362</v>
      </c>
      <c r="D47" s="96" t="s">
        <v>363</v>
      </c>
      <c r="E47" s="425"/>
      <c r="F47" s="425"/>
      <c r="G47" s="433"/>
      <c r="H47" s="433"/>
      <c r="I47" s="431"/>
    </row>
    <row r="48" spans="2:9" s="69" customFormat="1" ht="34.5" customHeight="1">
      <c r="B48" s="100" t="s">
        <v>364</v>
      </c>
      <c r="C48" s="97" t="s">
        <v>365</v>
      </c>
      <c r="D48" s="96" t="s">
        <v>366</v>
      </c>
      <c r="E48" s="425"/>
      <c r="F48" s="425"/>
      <c r="G48" s="432"/>
      <c r="H48" s="432"/>
      <c r="I48" s="431"/>
    </row>
    <row r="49" spans="2:9" s="69" customFormat="1" ht="34.5" customHeight="1">
      <c r="B49" s="100" t="s">
        <v>367</v>
      </c>
      <c r="C49" s="97" t="s">
        <v>368</v>
      </c>
      <c r="D49" s="96" t="s">
        <v>369</v>
      </c>
      <c r="E49" s="425"/>
      <c r="F49" s="425"/>
      <c r="G49" s="432"/>
      <c r="H49" s="432"/>
      <c r="I49" s="431"/>
    </row>
    <row r="50" spans="2:9" s="69" customFormat="1" ht="34.5" customHeight="1">
      <c r="B50" s="100" t="s">
        <v>370</v>
      </c>
      <c r="C50" s="97" t="s">
        <v>371</v>
      </c>
      <c r="D50" s="96" t="s">
        <v>372</v>
      </c>
      <c r="E50" s="434"/>
      <c r="F50" s="434"/>
      <c r="G50" s="434"/>
      <c r="H50" s="433"/>
      <c r="I50" s="431"/>
    </row>
    <row r="51" spans="2:9" s="69" customFormat="1" ht="34.5" customHeight="1">
      <c r="B51" s="102">
        <v>288</v>
      </c>
      <c r="C51" s="95" t="s">
        <v>188</v>
      </c>
      <c r="D51" s="96" t="s">
        <v>373</v>
      </c>
      <c r="E51" s="434">
        <v>1156</v>
      </c>
      <c r="F51" s="434"/>
      <c r="G51" s="432"/>
      <c r="H51" s="432">
        <v>1156</v>
      </c>
      <c r="I51" s="429"/>
    </row>
    <row r="52" spans="2:9" s="69" customFormat="1" ht="34.5" customHeight="1">
      <c r="B52" s="102"/>
      <c r="C52" s="95" t="s">
        <v>374</v>
      </c>
      <c r="D52" s="96" t="s">
        <v>375</v>
      </c>
      <c r="E52" s="435">
        <f>SUM(E53+E60+E68+E69+E70+E71+E77+E78+E79)</f>
        <v>97948</v>
      </c>
      <c r="F52" s="435">
        <f>SUM(F53+F60+F68+F69+F70+F71+F77+F78+F79)</f>
        <v>94117</v>
      </c>
      <c r="G52" s="435">
        <f>SUM(G53+G60+G68+G69+G70+G71+G77+G78+G79)</f>
        <v>95060</v>
      </c>
      <c r="H52" s="435">
        <f>SUM(H53+H60+H68+H69+H70+H71+H77+H78+H79)</f>
        <v>100962</v>
      </c>
      <c r="I52" s="429">
        <f>SUM(H52/G52*100)</f>
        <v>106.20871028823902</v>
      </c>
    </row>
    <row r="53" spans="2:9" s="69" customFormat="1" ht="34.5" customHeight="1">
      <c r="B53" s="102" t="s">
        <v>376</v>
      </c>
      <c r="C53" s="95" t="s">
        <v>377</v>
      </c>
      <c r="D53" s="96" t="s">
        <v>378</v>
      </c>
      <c r="E53" s="435">
        <f>SUM(E54:E59)</f>
        <v>6400</v>
      </c>
      <c r="F53" s="435">
        <f>SUM(F54:F59)</f>
        <v>9320</v>
      </c>
      <c r="G53" s="435">
        <f>SUM(G54:G59)</f>
        <v>7248</v>
      </c>
      <c r="H53" s="435">
        <f>SUM(H54:H59)</f>
        <v>6045</v>
      </c>
      <c r="I53" s="429">
        <f>SUM(H53/G53*100)</f>
        <v>83.40231788079471</v>
      </c>
    </row>
    <row r="54" spans="2:9" s="69" customFormat="1" ht="34.5" customHeight="1">
      <c r="B54" s="100">
        <v>10</v>
      </c>
      <c r="C54" s="97" t="s">
        <v>379</v>
      </c>
      <c r="D54" s="96" t="s">
        <v>380</v>
      </c>
      <c r="E54" s="425">
        <v>5047</v>
      </c>
      <c r="F54" s="425">
        <v>7900</v>
      </c>
      <c r="G54" s="432">
        <v>6000</v>
      </c>
      <c r="H54" s="432">
        <v>5044</v>
      </c>
      <c r="I54" s="431">
        <f>SUM(H54/G54*100)</f>
        <v>84.06666666666666</v>
      </c>
    </row>
    <row r="55" spans="2:9" s="69" customFormat="1" ht="34.5" customHeight="1">
      <c r="B55" s="100">
        <v>11</v>
      </c>
      <c r="C55" s="97" t="s">
        <v>381</v>
      </c>
      <c r="D55" s="96" t="s">
        <v>382</v>
      </c>
      <c r="E55" s="425"/>
      <c r="F55" s="425"/>
      <c r="G55" s="432"/>
      <c r="H55" s="432"/>
      <c r="I55" s="431"/>
    </row>
    <row r="56" spans="2:9" s="69" customFormat="1" ht="34.5" customHeight="1">
      <c r="B56" s="100">
        <v>12</v>
      </c>
      <c r="C56" s="97" t="s">
        <v>383</v>
      </c>
      <c r="D56" s="96" t="s">
        <v>384</v>
      </c>
      <c r="E56" s="425"/>
      <c r="F56" s="425"/>
      <c r="G56" s="432"/>
      <c r="H56" s="432"/>
      <c r="I56" s="431"/>
    </row>
    <row r="57" spans="2:9" s="69" customFormat="1" ht="34.5" customHeight="1">
      <c r="B57" s="100">
        <v>13</v>
      </c>
      <c r="C57" s="97" t="s">
        <v>385</v>
      </c>
      <c r="D57" s="96" t="s">
        <v>386</v>
      </c>
      <c r="E57" s="425">
        <v>1273</v>
      </c>
      <c r="F57" s="425">
        <v>1300</v>
      </c>
      <c r="G57" s="432">
        <v>1168</v>
      </c>
      <c r="H57" s="432">
        <v>1001</v>
      </c>
      <c r="I57" s="431">
        <f>SUM(H57/G57*100)</f>
        <v>85.70205479452055</v>
      </c>
    </row>
    <row r="58" spans="2:9" s="69" customFormat="1" ht="34.5" customHeight="1">
      <c r="B58" s="100">
        <v>14</v>
      </c>
      <c r="C58" s="97" t="s">
        <v>387</v>
      </c>
      <c r="D58" s="96" t="s">
        <v>388</v>
      </c>
      <c r="E58" s="425"/>
      <c r="F58" s="425"/>
      <c r="G58" s="433"/>
      <c r="H58" s="433"/>
      <c r="I58" s="431"/>
    </row>
    <row r="59" spans="2:9" s="69" customFormat="1" ht="34.5" customHeight="1">
      <c r="B59" s="100">
        <v>15</v>
      </c>
      <c r="C59" s="98" t="s">
        <v>389</v>
      </c>
      <c r="D59" s="96" t="s">
        <v>390</v>
      </c>
      <c r="E59" s="425">
        <v>80</v>
      </c>
      <c r="F59" s="425">
        <v>120</v>
      </c>
      <c r="G59" s="432">
        <v>80</v>
      </c>
      <c r="H59" s="432"/>
      <c r="I59" s="431"/>
    </row>
    <row r="60" spans="2:9" s="69" customFormat="1" ht="34.5" customHeight="1">
      <c r="B60" s="102"/>
      <c r="C60" s="95" t="s">
        <v>391</v>
      </c>
      <c r="D60" s="96" t="s">
        <v>392</v>
      </c>
      <c r="E60" s="436">
        <f>SUM(E61:E67)</f>
        <v>74856</v>
      </c>
      <c r="F60" s="436">
        <f>SUM(F61:F67)</f>
        <v>81473</v>
      </c>
      <c r="G60" s="436">
        <f>SUM(G61:G67)</f>
        <v>77120</v>
      </c>
      <c r="H60" s="436">
        <f>SUM(H61:H67)</f>
        <v>86332</v>
      </c>
      <c r="I60" s="429">
        <f>SUM(H60/G60*100)</f>
        <v>111.94502074688796</v>
      </c>
    </row>
    <row r="61" spans="2:9" s="68" customFormat="1" ht="34.5" customHeight="1">
      <c r="B61" s="100" t="s">
        <v>393</v>
      </c>
      <c r="C61" s="97" t="s">
        <v>394</v>
      </c>
      <c r="D61" s="96" t="s">
        <v>395</v>
      </c>
      <c r="E61" s="425"/>
      <c r="F61" s="425"/>
      <c r="G61" s="434"/>
      <c r="H61" s="434"/>
      <c r="I61" s="431"/>
    </row>
    <row r="62" spans="2:9" s="68" customFormat="1" ht="34.5" customHeight="1">
      <c r="B62" s="100" t="s">
        <v>396</v>
      </c>
      <c r="C62" s="97" t="s">
        <v>397</v>
      </c>
      <c r="D62" s="96" t="s">
        <v>398</v>
      </c>
      <c r="E62" s="425"/>
      <c r="F62" s="425"/>
      <c r="G62" s="434"/>
      <c r="H62" s="434"/>
      <c r="I62" s="431"/>
    </row>
    <row r="63" spans="2:9" s="69" customFormat="1" ht="34.5" customHeight="1">
      <c r="B63" s="100" t="s">
        <v>399</v>
      </c>
      <c r="C63" s="97" t="s">
        <v>400</v>
      </c>
      <c r="D63" s="96" t="s">
        <v>401</v>
      </c>
      <c r="E63" s="425"/>
      <c r="F63" s="425"/>
      <c r="G63" s="434"/>
      <c r="H63" s="434"/>
      <c r="I63" s="431"/>
    </row>
    <row r="64" spans="2:9" s="68" customFormat="1" ht="34.5" customHeight="1">
      <c r="B64" s="100" t="s">
        <v>402</v>
      </c>
      <c r="C64" s="97" t="s">
        <v>403</v>
      </c>
      <c r="D64" s="96" t="s">
        <v>404</v>
      </c>
      <c r="E64" s="425"/>
      <c r="F64" s="425"/>
      <c r="G64" s="434"/>
      <c r="H64" s="434"/>
      <c r="I64" s="431"/>
    </row>
    <row r="65" spans="2:9" ht="34.5" customHeight="1">
      <c r="B65" s="100" t="s">
        <v>405</v>
      </c>
      <c r="C65" s="97" t="s">
        <v>406</v>
      </c>
      <c r="D65" s="96" t="s">
        <v>407</v>
      </c>
      <c r="E65" s="425">
        <v>74856</v>
      </c>
      <c r="F65" s="425">
        <v>81473</v>
      </c>
      <c r="G65" s="434">
        <v>77120</v>
      </c>
      <c r="H65" s="434">
        <v>86332</v>
      </c>
      <c r="I65" s="431">
        <f>SUM(H65/G65*100)</f>
        <v>111.94502074688796</v>
      </c>
    </row>
    <row r="66" spans="2:9" ht="34.5" customHeight="1">
      <c r="B66" s="100" t="s">
        <v>408</v>
      </c>
      <c r="C66" s="97" t="s">
        <v>409</v>
      </c>
      <c r="D66" s="96" t="s">
        <v>410</v>
      </c>
      <c r="E66" s="425"/>
      <c r="F66" s="425"/>
      <c r="G66" s="434"/>
      <c r="H66" s="434"/>
      <c r="I66" s="431"/>
    </row>
    <row r="67" spans="2:9" ht="34.5" customHeight="1">
      <c r="B67" s="100" t="s">
        <v>411</v>
      </c>
      <c r="C67" s="97" t="s">
        <v>412</v>
      </c>
      <c r="D67" s="96" t="s">
        <v>413</v>
      </c>
      <c r="E67" s="425"/>
      <c r="F67" s="425"/>
      <c r="G67" s="434"/>
      <c r="H67" s="434"/>
      <c r="I67" s="431"/>
    </row>
    <row r="68" spans="2:9" ht="34.5" customHeight="1">
      <c r="B68" s="102">
        <v>21</v>
      </c>
      <c r="C68" s="95" t="s">
        <v>414</v>
      </c>
      <c r="D68" s="96" t="s">
        <v>415</v>
      </c>
      <c r="E68" s="425"/>
      <c r="F68" s="425"/>
      <c r="G68" s="434"/>
      <c r="H68" s="434"/>
      <c r="I68" s="431"/>
    </row>
    <row r="69" spans="2:9" ht="34.5" customHeight="1">
      <c r="B69" s="102">
        <v>22</v>
      </c>
      <c r="C69" s="95" t="s">
        <v>416</v>
      </c>
      <c r="D69" s="96" t="s">
        <v>417</v>
      </c>
      <c r="E69" s="425">
        <v>811</v>
      </c>
      <c r="F69" s="425">
        <v>124</v>
      </c>
      <c r="G69" s="434">
        <v>242</v>
      </c>
      <c r="H69" s="434">
        <v>808</v>
      </c>
      <c r="I69" s="429">
        <f>SUM(H69/G69*100)</f>
        <v>333.88429752066116</v>
      </c>
    </row>
    <row r="70" spans="2:9" ht="34.5" customHeight="1">
      <c r="B70" s="102">
        <v>236</v>
      </c>
      <c r="C70" s="95" t="s">
        <v>418</v>
      </c>
      <c r="D70" s="96" t="s">
        <v>419</v>
      </c>
      <c r="E70" s="425"/>
      <c r="F70" s="425"/>
      <c r="G70" s="434"/>
      <c r="H70" s="434"/>
      <c r="I70" s="431"/>
    </row>
    <row r="71" spans="2:9" ht="34.5" customHeight="1">
      <c r="B71" s="102" t="s">
        <v>420</v>
      </c>
      <c r="C71" s="95" t="s">
        <v>421</v>
      </c>
      <c r="D71" s="96" t="s">
        <v>422</v>
      </c>
      <c r="E71" s="436">
        <f>SUM(E72:E76)</f>
        <v>0</v>
      </c>
      <c r="F71" s="436">
        <f>SUM(F72:F76)</f>
        <v>0</v>
      </c>
      <c r="G71" s="436">
        <f>SUM(G72:G76)</f>
        <v>0</v>
      </c>
      <c r="H71" s="436">
        <f>SUM(H72:H76)</f>
        <v>0</v>
      </c>
      <c r="I71" s="429"/>
    </row>
    <row r="72" spans="2:9" ht="34.5" customHeight="1">
      <c r="B72" s="100" t="s">
        <v>423</v>
      </c>
      <c r="C72" s="97" t="s">
        <v>424</v>
      </c>
      <c r="D72" s="96" t="s">
        <v>425</v>
      </c>
      <c r="E72" s="425"/>
      <c r="F72" s="425"/>
      <c r="G72" s="434"/>
      <c r="H72" s="434"/>
      <c r="I72" s="431"/>
    </row>
    <row r="73" spans="2:9" ht="34.5" customHeight="1">
      <c r="B73" s="100" t="s">
        <v>426</v>
      </c>
      <c r="C73" s="97" t="s">
        <v>427</v>
      </c>
      <c r="D73" s="96" t="s">
        <v>428</v>
      </c>
      <c r="E73" s="425"/>
      <c r="F73" s="425"/>
      <c r="G73" s="434"/>
      <c r="H73" s="434"/>
      <c r="I73" s="431"/>
    </row>
    <row r="74" spans="2:9" ht="34.5" customHeight="1">
      <c r="B74" s="100" t="s">
        <v>429</v>
      </c>
      <c r="C74" s="97" t="s">
        <v>430</v>
      </c>
      <c r="D74" s="96" t="s">
        <v>431</v>
      </c>
      <c r="E74" s="425"/>
      <c r="F74" s="425"/>
      <c r="G74" s="434"/>
      <c r="H74" s="434"/>
      <c r="I74" s="431"/>
    </row>
    <row r="75" spans="2:9" ht="34.5" customHeight="1">
      <c r="B75" s="100" t="s">
        <v>432</v>
      </c>
      <c r="C75" s="97" t="s">
        <v>433</v>
      </c>
      <c r="D75" s="96" t="s">
        <v>434</v>
      </c>
      <c r="E75" s="425"/>
      <c r="F75" s="425"/>
      <c r="G75" s="434"/>
      <c r="H75" s="434"/>
      <c r="I75" s="431"/>
    </row>
    <row r="76" spans="2:9" ht="34.5" customHeight="1">
      <c r="B76" s="100" t="s">
        <v>435</v>
      </c>
      <c r="C76" s="97" t="s">
        <v>436</v>
      </c>
      <c r="D76" s="96" t="s">
        <v>437</v>
      </c>
      <c r="E76" s="425"/>
      <c r="F76" s="425"/>
      <c r="G76" s="434"/>
      <c r="H76" s="434"/>
      <c r="I76" s="431"/>
    </row>
    <row r="77" spans="2:9" ht="34.5" customHeight="1">
      <c r="B77" s="102">
        <v>24</v>
      </c>
      <c r="C77" s="95" t="s">
        <v>438</v>
      </c>
      <c r="D77" s="96" t="s">
        <v>439</v>
      </c>
      <c r="E77" s="425">
        <v>15581</v>
      </c>
      <c r="F77" s="425">
        <v>3200</v>
      </c>
      <c r="G77" s="434">
        <v>10450</v>
      </c>
      <c r="H77" s="434">
        <v>7777</v>
      </c>
      <c r="I77" s="429">
        <f>SUM(H77/G77*100)</f>
        <v>74.42105263157895</v>
      </c>
    </row>
    <row r="78" spans="2:9" ht="34.5" customHeight="1">
      <c r="B78" s="102">
        <v>27</v>
      </c>
      <c r="C78" s="95" t="s">
        <v>440</v>
      </c>
      <c r="D78" s="96" t="s">
        <v>441</v>
      </c>
      <c r="E78" s="425">
        <v>146</v>
      </c>
      <c r="F78" s="425"/>
      <c r="G78" s="434"/>
      <c r="H78" s="434"/>
      <c r="I78" s="431"/>
    </row>
    <row r="79" spans="2:9" ht="34.5" customHeight="1">
      <c r="B79" s="102" t="s">
        <v>442</v>
      </c>
      <c r="C79" s="95" t="s">
        <v>443</v>
      </c>
      <c r="D79" s="96" t="s">
        <v>444</v>
      </c>
      <c r="E79" s="434">
        <v>154</v>
      </c>
      <c r="F79" s="434"/>
      <c r="G79" s="434"/>
      <c r="H79" s="434"/>
      <c r="I79" s="431"/>
    </row>
    <row r="80" spans="2:9" ht="34.5" customHeight="1">
      <c r="B80" s="102"/>
      <c r="C80" s="95" t="s">
        <v>445</v>
      </c>
      <c r="D80" s="96" t="s">
        <v>446</v>
      </c>
      <c r="E80" s="436">
        <f>SUM(E10+E11+E51+E52)</f>
        <v>205191</v>
      </c>
      <c r="F80" s="436">
        <f>SUM(F10+F11+F51+F52)</f>
        <v>199108</v>
      </c>
      <c r="G80" s="436">
        <f>SUM(G10+G11+G51+G52)</f>
        <v>199137</v>
      </c>
      <c r="H80" s="436">
        <f>SUM(H10+H11+H51+H52)</f>
        <v>205435</v>
      </c>
      <c r="I80" s="429">
        <f>SUM(H80/G80*100)</f>
        <v>103.16264682103275</v>
      </c>
    </row>
    <row r="81" spans="2:9" ht="34.5" customHeight="1">
      <c r="B81" s="102">
        <v>88</v>
      </c>
      <c r="C81" s="95" t="s">
        <v>447</v>
      </c>
      <c r="D81" s="96" t="s">
        <v>448</v>
      </c>
      <c r="E81" s="425"/>
      <c r="F81" s="425"/>
      <c r="G81" s="425"/>
      <c r="H81" s="425"/>
      <c r="I81" s="429"/>
    </row>
    <row r="82" spans="2:9" ht="34.5" customHeight="1">
      <c r="B82" s="102"/>
      <c r="C82" s="95" t="s">
        <v>96</v>
      </c>
      <c r="D82" s="86"/>
      <c r="E82" s="425"/>
      <c r="F82" s="425"/>
      <c r="G82" s="425"/>
      <c r="H82" s="425"/>
      <c r="I82" s="429"/>
    </row>
    <row r="83" spans="2:9" ht="34.5" customHeight="1">
      <c r="B83" s="102"/>
      <c r="C83" s="95" t="s">
        <v>449</v>
      </c>
      <c r="D83" s="96" t="s">
        <v>450</v>
      </c>
      <c r="E83" s="436">
        <f>SUM(E84+E93-E94+E95+E96+E97-E98+E99+E102-E103)</f>
        <v>156061</v>
      </c>
      <c r="F83" s="436">
        <f>SUM(F84+F93-F94+F95+F96+F97-F98+F99+F102-F103)</f>
        <v>156547</v>
      </c>
      <c r="G83" s="436">
        <f>SUM(G84+G93-G94+G95+G96+G97-G98+G99+G102-G103)</f>
        <v>154944</v>
      </c>
      <c r="H83" s="436">
        <f>SUM(H84+H93-H94+H95+H96+H97-H98+H99+H102-H103)</f>
        <v>156240</v>
      </c>
      <c r="I83" s="429">
        <f>SUM(H83/G83*100)</f>
        <v>100.8364312267658</v>
      </c>
    </row>
    <row r="84" spans="2:9" ht="34.5" customHeight="1">
      <c r="B84" s="102">
        <v>30</v>
      </c>
      <c r="C84" s="95" t="s">
        <v>451</v>
      </c>
      <c r="D84" s="96" t="s">
        <v>452</v>
      </c>
      <c r="E84" s="436">
        <f>SUM(E85:E92)</f>
        <v>101593</v>
      </c>
      <c r="F84" s="436">
        <f>SUM(F85:F92)</f>
        <v>101593</v>
      </c>
      <c r="G84" s="436">
        <f>SUM(G85:G92)</f>
        <v>101593</v>
      </c>
      <c r="H84" s="436">
        <f>SUM(H85:H92)</f>
        <v>101593</v>
      </c>
      <c r="I84" s="429">
        <f>SUM(H84/G84*100)</f>
        <v>100</v>
      </c>
    </row>
    <row r="85" spans="2:9" ht="34.5" customHeight="1">
      <c r="B85" s="100">
        <v>300</v>
      </c>
      <c r="C85" s="97" t="s">
        <v>453</v>
      </c>
      <c r="D85" s="96" t="s">
        <v>454</v>
      </c>
      <c r="E85" s="425"/>
      <c r="F85" s="425"/>
      <c r="G85" s="434"/>
      <c r="H85" s="434"/>
      <c r="I85" s="431"/>
    </row>
    <row r="86" spans="2:9" ht="34.5" customHeight="1">
      <c r="B86" s="100">
        <v>301</v>
      </c>
      <c r="C86" s="97" t="s">
        <v>455</v>
      </c>
      <c r="D86" s="96" t="s">
        <v>456</v>
      </c>
      <c r="E86" s="425"/>
      <c r="F86" s="425"/>
      <c r="G86" s="434"/>
      <c r="H86" s="434"/>
      <c r="I86" s="431"/>
    </row>
    <row r="87" spans="2:9" ht="34.5" customHeight="1">
      <c r="B87" s="100">
        <v>302</v>
      </c>
      <c r="C87" s="97" t="s">
        <v>457</v>
      </c>
      <c r="D87" s="96" t="s">
        <v>458</v>
      </c>
      <c r="E87" s="425"/>
      <c r="F87" s="425"/>
      <c r="G87" s="434"/>
      <c r="H87" s="434"/>
      <c r="I87" s="431"/>
    </row>
    <row r="88" spans="2:9" ht="34.5" customHeight="1">
      <c r="B88" s="100">
        <v>303</v>
      </c>
      <c r="C88" s="97" t="s">
        <v>459</v>
      </c>
      <c r="D88" s="96" t="s">
        <v>460</v>
      </c>
      <c r="E88" s="425">
        <v>101352</v>
      </c>
      <c r="F88" s="425">
        <v>101352</v>
      </c>
      <c r="G88" s="425">
        <v>101352</v>
      </c>
      <c r="H88" s="425">
        <v>101352</v>
      </c>
      <c r="I88" s="429">
        <f>SUM(H88/G88*100)</f>
        <v>100</v>
      </c>
    </row>
    <row r="89" spans="2:9" ht="34.5" customHeight="1">
      <c r="B89" s="100">
        <v>304</v>
      </c>
      <c r="C89" s="97" t="s">
        <v>461</v>
      </c>
      <c r="D89" s="96" t="s">
        <v>462</v>
      </c>
      <c r="E89" s="425"/>
      <c r="F89" s="425"/>
      <c r="G89" s="434"/>
      <c r="H89" s="434"/>
      <c r="I89" s="431"/>
    </row>
    <row r="90" spans="2:9" ht="34.5" customHeight="1">
      <c r="B90" s="100">
        <v>305</v>
      </c>
      <c r="C90" s="97" t="s">
        <v>463</v>
      </c>
      <c r="D90" s="96" t="s">
        <v>464</v>
      </c>
      <c r="E90" s="425"/>
      <c r="F90" s="425"/>
      <c r="G90" s="434"/>
      <c r="H90" s="434"/>
      <c r="I90" s="431"/>
    </row>
    <row r="91" spans="2:9" ht="34.5" customHeight="1">
      <c r="B91" s="100">
        <v>306</v>
      </c>
      <c r="C91" s="97" t="s">
        <v>465</v>
      </c>
      <c r="D91" s="96" t="s">
        <v>466</v>
      </c>
      <c r="E91" s="425"/>
      <c r="F91" s="425"/>
      <c r="G91" s="434"/>
      <c r="H91" s="434"/>
      <c r="I91" s="431"/>
    </row>
    <row r="92" spans="2:9" ht="34.5" customHeight="1">
      <c r="B92" s="100">
        <v>309</v>
      </c>
      <c r="C92" s="97" t="s">
        <v>467</v>
      </c>
      <c r="D92" s="96" t="s">
        <v>468</v>
      </c>
      <c r="E92" s="425">
        <v>241</v>
      </c>
      <c r="F92" s="425">
        <v>241</v>
      </c>
      <c r="G92" s="425">
        <v>241</v>
      </c>
      <c r="H92" s="425">
        <v>241</v>
      </c>
      <c r="I92" s="429">
        <f>SUM(H92/G92*100)</f>
        <v>100</v>
      </c>
    </row>
    <row r="93" spans="2:9" ht="34.5" customHeight="1">
      <c r="B93" s="102">
        <v>31</v>
      </c>
      <c r="C93" s="95" t="s">
        <v>469</v>
      </c>
      <c r="D93" s="96" t="s">
        <v>470</v>
      </c>
      <c r="E93" s="425"/>
      <c r="F93" s="425"/>
      <c r="G93" s="434"/>
      <c r="H93" s="434"/>
      <c r="I93" s="431"/>
    </row>
    <row r="94" spans="2:9" ht="34.5" customHeight="1">
      <c r="B94" s="102" t="s">
        <v>471</v>
      </c>
      <c r="C94" s="95" t="s">
        <v>472</v>
      </c>
      <c r="D94" s="96" t="s">
        <v>473</v>
      </c>
      <c r="E94" s="425"/>
      <c r="F94" s="425"/>
      <c r="G94" s="434"/>
      <c r="H94" s="434"/>
      <c r="I94" s="431"/>
    </row>
    <row r="95" spans="2:9" ht="34.5" customHeight="1">
      <c r="B95" s="102">
        <v>32</v>
      </c>
      <c r="C95" s="95" t="s">
        <v>474</v>
      </c>
      <c r="D95" s="96" t="s">
        <v>475</v>
      </c>
      <c r="E95" s="425">
        <v>13387</v>
      </c>
      <c r="F95" s="425">
        <v>13387</v>
      </c>
      <c r="G95" s="425">
        <v>13387</v>
      </c>
      <c r="H95" s="425">
        <v>13387</v>
      </c>
      <c r="I95" s="429">
        <f>SUM(H95/G95*100)</f>
        <v>100</v>
      </c>
    </row>
    <row r="96" spans="2:9" ht="57.75" customHeight="1">
      <c r="B96" s="102">
        <v>330</v>
      </c>
      <c r="C96" s="95" t="s">
        <v>476</v>
      </c>
      <c r="D96" s="96" t="s">
        <v>477</v>
      </c>
      <c r="E96" s="425"/>
      <c r="F96" s="425"/>
      <c r="G96" s="434"/>
      <c r="H96" s="434"/>
      <c r="I96" s="431"/>
    </row>
    <row r="97" spans="2:9" ht="63" customHeight="1">
      <c r="B97" s="102" t="s">
        <v>478</v>
      </c>
      <c r="C97" s="95" t="s">
        <v>479</v>
      </c>
      <c r="D97" s="96" t="s">
        <v>480</v>
      </c>
      <c r="E97" s="425"/>
      <c r="F97" s="425"/>
      <c r="G97" s="434"/>
      <c r="H97" s="434"/>
      <c r="I97" s="431"/>
    </row>
    <row r="98" spans="2:9" ht="62.25" customHeight="1">
      <c r="B98" s="102" t="s">
        <v>478</v>
      </c>
      <c r="C98" s="95" t="s">
        <v>481</v>
      </c>
      <c r="D98" s="96" t="s">
        <v>482</v>
      </c>
      <c r="E98" s="425"/>
      <c r="F98" s="425"/>
      <c r="G98" s="434"/>
      <c r="H98" s="434"/>
      <c r="I98" s="431"/>
    </row>
    <row r="99" spans="2:9" ht="34.5" customHeight="1">
      <c r="B99" s="102">
        <v>34</v>
      </c>
      <c r="C99" s="95" t="s">
        <v>483</v>
      </c>
      <c r="D99" s="96" t="s">
        <v>484</v>
      </c>
      <c r="E99" s="436">
        <f>SUM(E100:E101)</f>
        <v>41081</v>
      </c>
      <c r="F99" s="436">
        <f>SUM(F100:F101)</f>
        <v>41567</v>
      </c>
      <c r="G99" s="436">
        <f>SUM(G100:G101)</f>
        <v>41122</v>
      </c>
      <c r="H99" s="436">
        <f>SUM(H100:H101)</f>
        <v>41260</v>
      </c>
      <c r="I99" s="429">
        <f>SUM(H99/G99*100)</f>
        <v>100.33558679052574</v>
      </c>
    </row>
    <row r="100" spans="2:9" ht="34.5" customHeight="1">
      <c r="B100" s="100">
        <v>340</v>
      </c>
      <c r="C100" s="97" t="s">
        <v>485</v>
      </c>
      <c r="D100" s="96" t="s">
        <v>486</v>
      </c>
      <c r="E100" s="425">
        <v>40960</v>
      </c>
      <c r="F100" s="425">
        <v>41122</v>
      </c>
      <c r="G100" s="425">
        <v>41122</v>
      </c>
      <c r="H100" s="425">
        <v>41081</v>
      </c>
      <c r="I100" s="431">
        <f>SUM(H100/G100*100)</f>
        <v>99.90029667817714</v>
      </c>
    </row>
    <row r="101" spans="2:9" ht="34.5" customHeight="1">
      <c r="B101" s="100">
        <v>341</v>
      </c>
      <c r="C101" s="97" t="s">
        <v>487</v>
      </c>
      <c r="D101" s="96" t="s">
        <v>488</v>
      </c>
      <c r="E101" s="425">
        <v>121</v>
      </c>
      <c r="F101" s="425">
        <v>445</v>
      </c>
      <c r="G101" s="425"/>
      <c r="H101" s="425">
        <v>179</v>
      </c>
      <c r="I101" s="431"/>
    </row>
    <row r="102" spans="2:9" ht="34.5" customHeight="1">
      <c r="B102" s="102"/>
      <c r="C102" s="95" t="s">
        <v>489</v>
      </c>
      <c r="D102" s="96" t="s">
        <v>490</v>
      </c>
      <c r="E102" s="425"/>
      <c r="F102" s="425"/>
      <c r="G102" s="425"/>
      <c r="H102" s="425"/>
      <c r="I102" s="429"/>
    </row>
    <row r="103" spans="2:9" ht="34.5" customHeight="1">
      <c r="B103" s="102">
        <v>35</v>
      </c>
      <c r="C103" s="95" t="s">
        <v>491</v>
      </c>
      <c r="D103" s="96" t="s">
        <v>492</v>
      </c>
      <c r="E103" s="436">
        <f>SUM(E104:E105)</f>
        <v>0</v>
      </c>
      <c r="F103" s="436">
        <f>SUM(F104:F105)</f>
        <v>0</v>
      </c>
      <c r="G103" s="436">
        <f>SUM(G104:G105)</f>
        <v>1158</v>
      </c>
      <c r="H103" s="436">
        <f>SUM(H104:H105)</f>
        <v>0</v>
      </c>
      <c r="I103" s="429">
        <f>SUM(H103/G103*100)</f>
        <v>0</v>
      </c>
    </row>
    <row r="104" spans="2:9" ht="34.5" customHeight="1">
      <c r="B104" s="100">
        <v>350</v>
      </c>
      <c r="C104" s="97" t="s">
        <v>493</v>
      </c>
      <c r="D104" s="96" t="s">
        <v>494</v>
      </c>
      <c r="E104" s="425"/>
      <c r="F104" s="425"/>
      <c r="G104" s="434"/>
      <c r="H104" s="434"/>
      <c r="I104" s="429"/>
    </row>
    <row r="105" spans="2:9" ht="34.5" customHeight="1">
      <c r="B105" s="100">
        <v>351</v>
      </c>
      <c r="C105" s="97" t="s">
        <v>495</v>
      </c>
      <c r="D105" s="96" t="s">
        <v>496</v>
      </c>
      <c r="E105" s="425"/>
      <c r="F105" s="425"/>
      <c r="G105" s="434">
        <v>1158</v>
      </c>
      <c r="H105" s="434"/>
      <c r="I105" s="429"/>
    </row>
    <row r="106" spans="2:9" ht="34.5" customHeight="1">
      <c r="B106" s="102"/>
      <c r="C106" s="95" t="s">
        <v>497</v>
      </c>
      <c r="D106" s="96" t="s">
        <v>498</v>
      </c>
      <c r="E106" s="436">
        <f>SUM(E107+E114)</f>
        <v>22325</v>
      </c>
      <c r="F106" s="436">
        <f>SUM(F107+F114)</f>
        <v>20966</v>
      </c>
      <c r="G106" s="436">
        <f>SUM(G107+G114)</f>
        <v>20966</v>
      </c>
      <c r="H106" s="436">
        <f>SUM(H107+H114)</f>
        <v>22325</v>
      </c>
      <c r="I106" s="429">
        <f>SUM(H106/G106*100)</f>
        <v>106.48192311361251</v>
      </c>
    </row>
    <row r="107" spans="2:9" ht="34.5" customHeight="1">
      <c r="B107" s="102">
        <v>40</v>
      </c>
      <c r="C107" s="95" t="s">
        <v>499</v>
      </c>
      <c r="D107" s="96" t="s">
        <v>500</v>
      </c>
      <c r="E107" s="436">
        <f>SUM(E108:E113)</f>
        <v>22325</v>
      </c>
      <c r="F107" s="436">
        <f>SUM(F108:F113)</f>
        <v>20966</v>
      </c>
      <c r="G107" s="436">
        <f>SUM(G108:G113)</f>
        <v>20966</v>
      </c>
      <c r="H107" s="436">
        <f>SUM(H108:H113)</f>
        <v>22325</v>
      </c>
      <c r="I107" s="429">
        <f>SUM(H107/G107*100)</f>
        <v>106.48192311361251</v>
      </c>
    </row>
    <row r="108" spans="2:9" ht="34.5" customHeight="1">
      <c r="B108" s="100">
        <v>400</v>
      </c>
      <c r="C108" s="97" t="s">
        <v>501</v>
      </c>
      <c r="D108" s="96" t="s">
        <v>502</v>
      </c>
      <c r="E108" s="425"/>
      <c r="F108" s="425"/>
      <c r="G108" s="434"/>
      <c r="H108" s="434"/>
      <c r="I108" s="431"/>
    </row>
    <row r="109" spans="2:9" ht="34.5" customHeight="1">
      <c r="B109" s="100">
        <v>401</v>
      </c>
      <c r="C109" s="97" t="s">
        <v>503</v>
      </c>
      <c r="D109" s="96" t="s">
        <v>504</v>
      </c>
      <c r="E109" s="425"/>
      <c r="F109" s="425"/>
      <c r="G109" s="434"/>
      <c r="H109" s="434"/>
      <c r="I109" s="431"/>
    </row>
    <row r="110" spans="2:9" ht="34.5" customHeight="1">
      <c r="B110" s="100">
        <v>403</v>
      </c>
      <c r="C110" s="97" t="s">
        <v>505</v>
      </c>
      <c r="D110" s="96" t="s">
        <v>506</v>
      </c>
      <c r="E110" s="425"/>
      <c r="F110" s="425"/>
      <c r="G110" s="434"/>
      <c r="H110" s="434"/>
      <c r="I110" s="431"/>
    </row>
    <row r="111" spans="2:9" ht="34.5" customHeight="1">
      <c r="B111" s="100">
        <v>404</v>
      </c>
      <c r="C111" s="97" t="s">
        <v>507</v>
      </c>
      <c r="D111" s="96" t="s">
        <v>508</v>
      </c>
      <c r="E111" s="425">
        <v>22325</v>
      </c>
      <c r="F111" s="425">
        <v>20966</v>
      </c>
      <c r="G111" s="434">
        <v>20966</v>
      </c>
      <c r="H111" s="434">
        <v>22325</v>
      </c>
      <c r="I111" s="431"/>
    </row>
    <row r="112" spans="2:9" ht="34.5" customHeight="1">
      <c r="B112" s="100">
        <v>405</v>
      </c>
      <c r="C112" s="97" t="s">
        <v>509</v>
      </c>
      <c r="D112" s="96" t="s">
        <v>510</v>
      </c>
      <c r="E112" s="425"/>
      <c r="F112" s="425"/>
      <c r="G112" s="434"/>
      <c r="H112" s="434"/>
      <c r="I112" s="431"/>
    </row>
    <row r="113" spans="2:9" ht="34.5" customHeight="1">
      <c r="B113" s="100" t="s">
        <v>511</v>
      </c>
      <c r="C113" s="97" t="s">
        <v>512</v>
      </c>
      <c r="D113" s="96" t="s">
        <v>513</v>
      </c>
      <c r="E113" s="425"/>
      <c r="F113" s="425"/>
      <c r="G113" s="434"/>
      <c r="H113" s="434"/>
      <c r="I113" s="431"/>
    </row>
    <row r="114" spans="2:9" ht="34.5" customHeight="1">
      <c r="B114" s="102">
        <v>41</v>
      </c>
      <c r="C114" s="95" t="s">
        <v>514</v>
      </c>
      <c r="D114" s="96" t="s">
        <v>515</v>
      </c>
      <c r="E114" s="436">
        <f>SUM(E115:E122)</f>
        <v>0</v>
      </c>
      <c r="F114" s="436">
        <f>SUM(F115:F122)</f>
        <v>0</v>
      </c>
      <c r="G114" s="436">
        <f>SUM(G115:G122)</f>
        <v>0</v>
      </c>
      <c r="H114" s="436">
        <f>SUM(H115:H122)</f>
        <v>0</v>
      </c>
      <c r="I114" s="429"/>
    </row>
    <row r="115" spans="2:9" ht="34.5" customHeight="1">
      <c r="B115" s="100">
        <v>410</v>
      </c>
      <c r="C115" s="97" t="s">
        <v>516</v>
      </c>
      <c r="D115" s="96" t="s">
        <v>517</v>
      </c>
      <c r="E115" s="425"/>
      <c r="F115" s="425"/>
      <c r="G115" s="434"/>
      <c r="H115" s="434"/>
      <c r="I115" s="431"/>
    </row>
    <row r="116" spans="2:9" ht="34.5" customHeight="1">
      <c r="B116" s="100">
        <v>411</v>
      </c>
      <c r="C116" s="97" t="s">
        <v>518</v>
      </c>
      <c r="D116" s="96" t="s">
        <v>519</v>
      </c>
      <c r="E116" s="425"/>
      <c r="F116" s="425"/>
      <c r="G116" s="434"/>
      <c r="H116" s="434"/>
      <c r="I116" s="431"/>
    </row>
    <row r="117" spans="2:9" ht="34.5" customHeight="1">
      <c r="B117" s="100">
        <v>412</v>
      </c>
      <c r="C117" s="97" t="s">
        <v>520</v>
      </c>
      <c r="D117" s="96" t="s">
        <v>521</v>
      </c>
      <c r="E117" s="425"/>
      <c r="F117" s="425"/>
      <c r="G117" s="434"/>
      <c r="H117" s="434"/>
      <c r="I117" s="431"/>
    </row>
    <row r="118" spans="2:9" ht="34.5" customHeight="1">
      <c r="B118" s="100">
        <v>413</v>
      </c>
      <c r="C118" s="97" t="s">
        <v>522</v>
      </c>
      <c r="D118" s="96" t="s">
        <v>523</v>
      </c>
      <c r="E118" s="425"/>
      <c r="F118" s="425"/>
      <c r="G118" s="434"/>
      <c r="H118" s="434"/>
      <c r="I118" s="431"/>
    </row>
    <row r="119" spans="2:9" ht="34.5" customHeight="1">
      <c r="B119" s="100">
        <v>414</v>
      </c>
      <c r="C119" s="97" t="s">
        <v>524</v>
      </c>
      <c r="D119" s="96" t="s">
        <v>525</v>
      </c>
      <c r="E119" s="425"/>
      <c r="F119" s="425"/>
      <c r="G119" s="434"/>
      <c r="H119" s="434"/>
      <c r="I119" s="431"/>
    </row>
    <row r="120" spans="2:9" ht="34.5" customHeight="1">
      <c r="B120" s="100">
        <v>415</v>
      </c>
      <c r="C120" s="97" t="s">
        <v>526</v>
      </c>
      <c r="D120" s="96" t="s">
        <v>527</v>
      </c>
      <c r="E120" s="425"/>
      <c r="F120" s="425"/>
      <c r="G120" s="434"/>
      <c r="H120" s="434"/>
      <c r="I120" s="431"/>
    </row>
    <row r="121" spans="2:9" ht="34.5" customHeight="1">
      <c r="B121" s="100">
        <v>416</v>
      </c>
      <c r="C121" s="97" t="s">
        <v>528</v>
      </c>
      <c r="D121" s="96" t="s">
        <v>529</v>
      </c>
      <c r="E121" s="425"/>
      <c r="F121" s="425"/>
      <c r="G121" s="434"/>
      <c r="H121" s="434"/>
      <c r="I121" s="431"/>
    </row>
    <row r="122" spans="2:9" ht="34.5" customHeight="1">
      <c r="B122" s="100">
        <v>419</v>
      </c>
      <c r="C122" s="97" t="s">
        <v>530</v>
      </c>
      <c r="D122" s="96" t="s">
        <v>531</v>
      </c>
      <c r="E122" s="425"/>
      <c r="F122" s="425"/>
      <c r="G122" s="434"/>
      <c r="H122" s="434"/>
      <c r="I122" s="431"/>
    </row>
    <row r="123" spans="2:9" ht="34.5" customHeight="1">
      <c r="B123" s="102">
        <v>498</v>
      </c>
      <c r="C123" s="95" t="s">
        <v>532</v>
      </c>
      <c r="D123" s="96" t="s">
        <v>533</v>
      </c>
      <c r="E123" s="425"/>
      <c r="F123" s="425"/>
      <c r="G123" s="434"/>
      <c r="H123" s="434"/>
      <c r="I123" s="431"/>
    </row>
    <row r="124" spans="2:9" ht="34.5" customHeight="1">
      <c r="B124" s="102" t="s">
        <v>534</v>
      </c>
      <c r="C124" s="95" t="s">
        <v>535</v>
      </c>
      <c r="D124" s="96" t="s">
        <v>536</v>
      </c>
      <c r="E124" s="436">
        <f>SUM(E125+E132+E133+E141+E142+E143+E144)</f>
        <v>26805</v>
      </c>
      <c r="F124" s="436">
        <f>SUM(F125+F132+F133+F141+F142+F143+F144)</f>
        <v>21595</v>
      </c>
      <c r="G124" s="436">
        <f>SUM(G125+G132+G133+G141+G142+G143+G144)</f>
        <v>23227</v>
      </c>
      <c r="H124" s="436">
        <f>SUM(H125+H132+H133+H141+H142+H143+H144)</f>
        <v>26870</v>
      </c>
      <c r="I124" s="429">
        <f>SUM(H124/G124*100)</f>
        <v>115.6843328884488</v>
      </c>
    </row>
    <row r="125" spans="2:9" ht="34.5" customHeight="1">
      <c r="B125" s="102">
        <v>42</v>
      </c>
      <c r="C125" s="95" t="s">
        <v>537</v>
      </c>
      <c r="D125" s="96" t="s">
        <v>538</v>
      </c>
      <c r="E125" s="436">
        <f>SUM(E126:E131)</f>
        <v>0</v>
      </c>
      <c r="F125" s="436">
        <f>SUM(F126:F131)</f>
        <v>0</v>
      </c>
      <c r="G125" s="436">
        <f>SUM(G126:G131)</f>
        <v>0</v>
      </c>
      <c r="H125" s="436">
        <f>SUM(H126:H131)</f>
        <v>0</v>
      </c>
      <c r="I125" s="429"/>
    </row>
    <row r="126" spans="2:9" ht="34.5" customHeight="1">
      <c r="B126" s="100">
        <v>420</v>
      </c>
      <c r="C126" s="97" t="s">
        <v>539</v>
      </c>
      <c r="D126" s="96" t="s">
        <v>540</v>
      </c>
      <c r="E126" s="425"/>
      <c r="F126" s="425"/>
      <c r="G126" s="434"/>
      <c r="H126" s="434"/>
      <c r="I126" s="431"/>
    </row>
    <row r="127" spans="2:9" ht="34.5" customHeight="1">
      <c r="B127" s="100">
        <v>421</v>
      </c>
      <c r="C127" s="97" t="s">
        <v>541</v>
      </c>
      <c r="D127" s="96" t="s">
        <v>542</v>
      </c>
      <c r="E127" s="425"/>
      <c r="F127" s="425"/>
      <c r="G127" s="434"/>
      <c r="H127" s="434"/>
      <c r="I127" s="431"/>
    </row>
    <row r="128" spans="2:9" ht="34.5" customHeight="1">
      <c r="B128" s="100">
        <v>422</v>
      </c>
      <c r="C128" s="97" t="s">
        <v>430</v>
      </c>
      <c r="D128" s="96" t="s">
        <v>543</v>
      </c>
      <c r="E128" s="425"/>
      <c r="F128" s="425"/>
      <c r="G128" s="434"/>
      <c r="H128" s="434"/>
      <c r="I128" s="431"/>
    </row>
    <row r="129" spans="2:9" ht="34.5" customHeight="1">
      <c r="B129" s="100">
        <v>423</v>
      </c>
      <c r="C129" s="97" t="s">
        <v>433</v>
      </c>
      <c r="D129" s="96" t="s">
        <v>544</v>
      </c>
      <c r="E129" s="425"/>
      <c r="F129" s="425"/>
      <c r="G129" s="434"/>
      <c r="H129" s="434"/>
      <c r="I129" s="431"/>
    </row>
    <row r="130" spans="2:9" ht="34.5" customHeight="1">
      <c r="B130" s="100">
        <v>427</v>
      </c>
      <c r="C130" s="97" t="s">
        <v>545</v>
      </c>
      <c r="D130" s="96" t="s">
        <v>546</v>
      </c>
      <c r="E130" s="425"/>
      <c r="F130" s="425"/>
      <c r="G130" s="434"/>
      <c r="H130" s="434"/>
      <c r="I130" s="431"/>
    </row>
    <row r="131" spans="2:9" ht="34.5" customHeight="1">
      <c r="B131" s="100" t="s">
        <v>547</v>
      </c>
      <c r="C131" s="97" t="s">
        <v>548</v>
      </c>
      <c r="D131" s="96" t="s">
        <v>549</v>
      </c>
      <c r="E131" s="425"/>
      <c r="F131" s="425"/>
      <c r="G131" s="434"/>
      <c r="H131" s="434"/>
      <c r="I131" s="431"/>
    </row>
    <row r="132" spans="2:9" ht="34.5" customHeight="1">
      <c r="B132" s="102">
        <v>430</v>
      </c>
      <c r="C132" s="95" t="s">
        <v>550</v>
      </c>
      <c r="D132" s="96" t="s">
        <v>551</v>
      </c>
      <c r="E132" s="425">
        <v>725</v>
      </c>
      <c r="F132" s="425">
        <v>320</v>
      </c>
      <c r="G132" s="434">
        <v>530</v>
      </c>
      <c r="H132" s="434">
        <v>728</v>
      </c>
      <c r="I132" s="429">
        <f>SUM(H132/G132*100)</f>
        <v>137.35849056603772</v>
      </c>
    </row>
    <row r="133" spans="2:9" ht="34.5" customHeight="1">
      <c r="B133" s="102" t="s">
        <v>552</v>
      </c>
      <c r="C133" s="95" t="s">
        <v>553</v>
      </c>
      <c r="D133" s="96" t="s">
        <v>554</v>
      </c>
      <c r="E133" s="436">
        <f>SUM(E134:E140)</f>
        <v>12010</v>
      </c>
      <c r="F133" s="436">
        <f>SUM(F134:F140)</f>
        <v>9480</v>
      </c>
      <c r="G133" s="436">
        <f>SUM(G134:G140)</f>
        <v>10902</v>
      </c>
      <c r="H133" s="436">
        <f>SUM(H134:H140)</f>
        <v>10854</v>
      </c>
      <c r="I133" s="429">
        <f>SUM(H133/G133*100)</f>
        <v>99.55971381397909</v>
      </c>
    </row>
    <row r="134" spans="2:9" ht="34.5" customHeight="1">
      <c r="B134" s="100">
        <v>431</v>
      </c>
      <c r="C134" s="97" t="s">
        <v>555</v>
      </c>
      <c r="D134" s="96" t="s">
        <v>556</v>
      </c>
      <c r="E134" s="425"/>
      <c r="F134" s="425"/>
      <c r="G134" s="434"/>
      <c r="H134" s="434"/>
      <c r="I134" s="431"/>
    </row>
    <row r="135" spans="2:9" ht="34.5" customHeight="1">
      <c r="B135" s="100">
        <v>432</v>
      </c>
      <c r="C135" s="97" t="s">
        <v>557</v>
      </c>
      <c r="D135" s="96" t="s">
        <v>558</v>
      </c>
      <c r="E135" s="425"/>
      <c r="F135" s="425"/>
      <c r="G135" s="434"/>
      <c r="H135" s="434"/>
      <c r="I135" s="431"/>
    </row>
    <row r="136" spans="2:9" ht="34.5" customHeight="1">
      <c r="B136" s="100">
        <v>433</v>
      </c>
      <c r="C136" s="97" t="s">
        <v>559</v>
      </c>
      <c r="D136" s="96" t="s">
        <v>560</v>
      </c>
      <c r="E136" s="425"/>
      <c r="F136" s="425"/>
      <c r="G136" s="434"/>
      <c r="H136" s="434"/>
      <c r="I136" s="431"/>
    </row>
    <row r="137" spans="2:9" ht="34.5" customHeight="1">
      <c r="B137" s="100">
        <v>434</v>
      </c>
      <c r="C137" s="97" t="s">
        <v>561</v>
      </c>
      <c r="D137" s="96" t="s">
        <v>562</v>
      </c>
      <c r="E137" s="425"/>
      <c r="F137" s="425"/>
      <c r="G137" s="434"/>
      <c r="H137" s="434"/>
      <c r="I137" s="431"/>
    </row>
    <row r="138" spans="2:9" ht="34.5" customHeight="1">
      <c r="B138" s="100">
        <v>435</v>
      </c>
      <c r="C138" s="97" t="s">
        <v>563</v>
      </c>
      <c r="D138" s="96" t="s">
        <v>564</v>
      </c>
      <c r="E138" s="425">
        <v>9503</v>
      </c>
      <c r="F138" s="425">
        <v>7240</v>
      </c>
      <c r="G138" s="434">
        <v>7351</v>
      </c>
      <c r="H138" s="434">
        <v>8348</v>
      </c>
      <c r="I138" s="431">
        <f>SUM(H138/G138*100)</f>
        <v>113.56278057407157</v>
      </c>
    </row>
    <row r="139" spans="2:9" ht="34.5" customHeight="1">
      <c r="B139" s="100">
        <v>436</v>
      </c>
      <c r="C139" s="97" t="s">
        <v>565</v>
      </c>
      <c r="D139" s="96" t="s">
        <v>566</v>
      </c>
      <c r="E139" s="425"/>
      <c r="F139" s="425"/>
      <c r="G139" s="434"/>
      <c r="H139" s="434"/>
      <c r="I139" s="431"/>
    </row>
    <row r="140" spans="2:9" ht="34.5" customHeight="1">
      <c r="B140" s="100">
        <v>439</v>
      </c>
      <c r="C140" s="97" t="s">
        <v>567</v>
      </c>
      <c r="D140" s="96" t="s">
        <v>568</v>
      </c>
      <c r="E140" s="425">
        <v>2507</v>
      </c>
      <c r="F140" s="425">
        <v>2240</v>
      </c>
      <c r="G140" s="434">
        <v>3551</v>
      </c>
      <c r="H140" s="434">
        <v>2506</v>
      </c>
      <c r="I140" s="431">
        <f>SUM(H140/G140*100)</f>
        <v>70.57166995212616</v>
      </c>
    </row>
    <row r="141" spans="2:9" ht="34.5" customHeight="1">
      <c r="B141" s="102" t="s">
        <v>569</v>
      </c>
      <c r="C141" s="95" t="s">
        <v>570</v>
      </c>
      <c r="D141" s="96" t="s">
        <v>571</v>
      </c>
      <c r="E141" s="425">
        <v>12404</v>
      </c>
      <c r="F141" s="425">
        <v>11795</v>
      </c>
      <c r="G141" s="434">
        <v>11795</v>
      </c>
      <c r="H141" s="434">
        <v>12754</v>
      </c>
      <c r="I141" s="429">
        <f>SUM(H141/G141*100)</f>
        <v>108.1305637982196</v>
      </c>
    </row>
    <row r="142" spans="2:9" ht="34.5" customHeight="1">
      <c r="B142" s="102">
        <v>47</v>
      </c>
      <c r="C142" s="95" t="s">
        <v>572</v>
      </c>
      <c r="D142" s="96" t="s">
        <v>573</v>
      </c>
      <c r="E142" s="425">
        <v>1285</v>
      </c>
      <c r="F142" s="425"/>
      <c r="G142" s="434"/>
      <c r="H142" s="434">
        <v>1767</v>
      </c>
      <c r="I142" s="429"/>
    </row>
    <row r="143" spans="2:9" ht="34.5" customHeight="1">
      <c r="B143" s="102">
        <v>48</v>
      </c>
      <c r="C143" s="95" t="s">
        <v>574</v>
      </c>
      <c r="D143" s="96" t="s">
        <v>575</v>
      </c>
      <c r="E143" s="425">
        <v>381</v>
      </c>
      <c r="F143" s="425"/>
      <c r="G143" s="434"/>
      <c r="H143" s="434">
        <v>767</v>
      </c>
      <c r="I143" s="429"/>
    </row>
    <row r="144" spans="2:9" ht="34.5" customHeight="1">
      <c r="B144" s="102" t="s">
        <v>576</v>
      </c>
      <c r="C144" s="95" t="s">
        <v>577</v>
      </c>
      <c r="D144" s="96" t="s">
        <v>578</v>
      </c>
      <c r="E144" s="425"/>
      <c r="F144" s="425"/>
      <c r="G144" s="434"/>
      <c r="H144" s="434"/>
      <c r="I144" s="431"/>
    </row>
    <row r="145" spans="2:9" ht="53.25" customHeight="1">
      <c r="B145" s="102"/>
      <c r="C145" s="95" t="s">
        <v>579</v>
      </c>
      <c r="D145" s="96" t="s">
        <v>580</v>
      </c>
      <c r="E145" s="425"/>
      <c r="F145" s="425"/>
      <c r="G145" s="434"/>
      <c r="H145" s="434"/>
      <c r="I145" s="431"/>
    </row>
    <row r="146" spans="2:9" ht="34.5" customHeight="1">
      <c r="B146" s="102"/>
      <c r="C146" s="95" t="s">
        <v>581</v>
      </c>
      <c r="D146" s="96" t="s">
        <v>582</v>
      </c>
      <c r="E146" s="436">
        <f>SUM(E106+E124+E123+E83-E145)</f>
        <v>205191</v>
      </c>
      <c r="F146" s="436">
        <f>SUM(F106+F124+F123+F83-F145)</f>
        <v>199108</v>
      </c>
      <c r="G146" s="436">
        <f>SUM(G106+G124+G123+G83-G145)</f>
        <v>199137</v>
      </c>
      <c r="H146" s="436">
        <f>SUM(H106+H124+H123+H83-H145)</f>
        <v>205435</v>
      </c>
      <c r="I146" s="429">
        <f>SUM(H146/G146*100)</f>
        <v>103.16264682103275</v>
      </c>
    </row>
    <row r="147" spans="2:9" ht="34.5" customHeight="1" thickBot="1">
      <c r="B147" s="103">
        <v>89</v>
      </c>
      <c r="C147" s="104" t="s">
        <v>583</v>
      </c>
      <c r="D147" s="105" t="s">
        <v>584</v>
      </c>
      <c r="E147" s="425"/>
      <c r="F147" s="425"/>
      <c r="G147" s="434"/>
      <c r="H147" s="434"/>
      <c r="I147" s="425"/>
    </row>
    <row r="149" spans="2:9" ht="18.75">
      <c r="B149" s="2" t="s">
        <v>872</v>
      </c>
      <c r="C149" s="2"/>
      <c r="D149" s="2"/>
      <c r="E149" s="63"/>
      <c r="F149" s="64"/>
      <c r="G149" s="60" t="s">
        <v>660</v>
      </c>
      <c r="H149" s="65"/>
      <c r="I149" s="60"/>
    </row>
    <row r="150" spans="2:9" ht="18.75">
      <c r="B150" s="2"/>
      <c r="C150" s="2"/>
      <c r="D150" s="63" t="s">
        <v>75</v>
      </c>
      <c r="E150" s="2"/>
      <c r="F150" s="2"/>
      <c r="G150" s="2"/>
      <c r="H150" s="2"/>
      <c r="I150" s="2"/>
    </row>
  </sheetData>
  <sheetProtection/>
  <mergeCells count="10">
    <mergeCell ref="B5:I5"/>
    <mergeCell ref="G7:H7"/>
    <mergeCell ref="B7:B9"/>
    <mergeCell ref="C7:C9"/>
    <mergeCell ref="D7:D9"/>
    <mergeCell ref="E7:E9"/>
    <mergeCell ref="F7:F9"/>
    <mergeCell ref="I7:I9"/>
    <mergeCell ref="G8:G9"/>
    <mergeCell ref="H8:H9"/>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C37">
      <selection activeCell="I38" sqref="I38"/>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21" customWidth="1"/>
    <col min="6" max="6" width="25.00390625" style="21" customWidth="1"/>
    <col min="7" max="7" width="25.28125" style="21" customWidth="1"/>
    <col min="8" max="8" width="25.57421875" style="21" customWidth="1"/>
    <col min="9" max="9" width="26.421875" style="21" customWidth="1"/>
    <col min="10" max="16384" width="9.140625" style="21" customWidth="1"/>
  </cols>
  <sheetData>
    <row r="1" ht="15.75">
      <c r="I1" s="16" t="s">
        <v>641</v>
      </c>
    </row>
    <row r="2" spans="2:4" ht="15.75">
      <c r="B2" s="1" t="s">
        <v>759</v>
      </c>
      <c r="C2" s="134"/>
      <c r="D2" s="134"/>
    </row>
    <row r="3" spans="2:4" ht="15.75">
      <c r="B3" s="1" t="s">
        <v>760</v>
      </c>
      <c r="C3" s="134"/>
      <c r="D3" s="134"/>
    </row>
    <row r="4" ht="24.75" customHeight="1">
      <c r="I4" s="16"/>
    </row>
    <row r="5" spans="2:9" s="12" customFormat="1" ht="24.75" customHeight="1">
      <c r="B5" s="495" t="s">
        <v>98</v>
      </c>
      <c r="C5" s="495"/>
      <c r="D5" s="495"/>
      <c r="E5" s="495"/>
      <c r="F5" s="495"/>
      <c r="G5" s="495"/>
      <c r="H5" s="495"/>
      <c r="I5" s="495"/>
    </row>
    <row r="6" spans="2:9" s="12" customFormat="1" ht="24.75" customHeight="1">
      <c r="B6" s="496" t="s">
        <v>850</v>
      </c>
      <c r="C6" s="496"/>
      <c r="D6" s="496"/>
      <c r="E6" s="496"/>
      <c r="F6" s="496"/>
      <c r="G6" s="496"/>
      <c r="H6" s="496"/>
      <c r="I6" s="496"/>
    </row>
    <row r="7" ht="18.75" customHeight="1" thickBot="1">
      <c r="I7" s="151" t="s">
        <v>753</v>
      </c>
    </row>
    <row r="8" spans="2:9" ht="30.75" customHeight="1">
      <c r="B8" s="497"/>
      <c r="C8" s="499" t="s">
        <v>0</v>
      </c>
      <c r="D8" s="503" t="s">
        <v>130</v>
      </c>
      <c r="E8" s="501" t="s">
        <v>844</v>
      </c>
      <c r="F8" s="501" t="s">
        <v>843</v>
      </c>
      <c r="G8" s="505" t="s">
        <v>851</v>
      </c>
      <c r="H8" s="506"/>
      <c r="I8" s="507" t="s">
        <v>852</v>
      </c>
    </row>
    <row r="9" spans="2:9" ht="39.75" customHeight="1" thickBot="1">
      <c r="B9" s="498"/>
      <c r="C9" s="500"/>
      <c r="D9" s="504"/>
      <c r="E9" s="502"/>
      <c r="F9" s="502"/>
      <c r="G9" s="413" t="s">
        <v>1</v>
      </c>
      <c r="H9" s="413" t="s">
        <v>67</v>
      </c>
      <c r="I9" s="508"/>
    </row>
    <row r="10" spans="2:9" ht="31.5" customHeight="1">
      <c r="B10" s="152">
        <v>1</v>
      </c>
      <c r="C10" s="153" t="s">
        <v>99</v>
      </c>
      <c r="D10" s="154"/>
      <c r="E10" s="242"/>
      <c r="F10" s="242"/>
      <c r="G10" s="242"/>
      <c r="H10" s="242"/>
      <c r="I10" s="239"/>
    </row>
    <row r="11" spans="2:9" ht="31.5" customHeight="1">
      <c r="B11" s="141">
        <v>2</v>
      </c>
      <c r="C11" s="135" t="s">
        <v>585</v>
      </c>
      <c r="D11" s="136">
        <v>3001</v>
      </c>
      <c r="E11" s="427">
        <f>SUM(E12:E14)</f>
        <v>267791</v>
      </c>
      <c r="F11" s="427">
        <f>SUM(F12:F14)</f>
        <v>269063</v>
      </c>
      <c r="G11" s="427">
        <f>SUM(G12:G14)</f>
        <v>69577</v>
      </c>
      <c r="H11" s="427">
        <f>SUM(H12:H14)</f>
        <v>63876</v>
      </c>
      <c r="I11" s="437">
        <f>SUM(H11/G11*100)</f>
        <v>91.80620032481998</v>
      </c>
    </row>
    <row r="12" spans="2:9" ht="31.5" customHeight="1">
      <c r="B12" s="141">
        <v>3</v>
      </c>
      <c r="C12" s="137" t="s">
        <v>100</v>
      </c>
      <c r="D12" s="136">
        <v>3002</v>
      </c>
      <c r="E12" s="438">
        <v>267484</v>
      </c>
      <c r="F12" s="438">
        <v>268863</v>
      </c>
      <c r="G12" s="438">
        <v>69527</v>
      </c>
      <c r="H12" s="438">
        <v>63876</v>
      </c>
      <c r="I12" s="439">
        <f aca="true" t="shared" si="0" ref="I12:I22">SUM(H12/G12*100)</f>
        <v>91.87222230212723</v>
      </c>
    </row>
    <row r="13" spans="2:9" ht="31.5" customHeight="1">
      <c r="B13" s="141">
        <v>4</v>
      </c>
      <c r="C13" s="137" t="s">
        <v>101</v>
      </c>
      <c r="D13" s="136">
        <v>3003</v>
      </c>
      <c r="E13" s="440">
        <v>307</v>
      </c>
      <c r="F13" s="440">
        <v>200</v>
      </c>
      <c r="G13" s="440">
        <v>50</v>
      </c>
      <c r="H13" s="440"/>
      <c r="I13" s="439">
        <f t="shared" si="0"/>
        <v>0</v>
      </c>
    </row>
    <row r="14" spans="2:9" ht="31.5" customHeight="1">
      <c r="B14" s="141">
        <v>5</v>
      </c>
      <c r="C14" s="137" t="s">
        <v>102</v>
      </c>
      <c r="D14" s="136">
        <v>3004</v>
      </c>
      <c r="E14" s="441"/>
      <c r="F14" s="441"/>
      <c r="G14" s="441"/>
      <c r="H14" s="441"/>
      <c r="I14" s="439"/>
    </row>
    <row r="15" spans="2:9" ht="31.5" customHeight="1">
      <c r="B15" s="141">
        <v>6</v>
      </c>
      <c r="C15" s="135" t="s">
        <v>586</v>
      </c>
      <c r="D15" s="136">
        <v>3005</v>
      </c>
      <c r="E15" s="427">
        <f>SUM(E16:E20)</f>
        <v>255177</v>
      </c>
      <c r="F15" s="427">
        <f>SUM(F16:F20)</f>
        <v>285638</v>
      </c>
      <c r="G15" s="427">
        <f>SUM(G16:G20)</f>
        <v>80475</v>
      </c>
      <c r="H15" s="427">
        <f>SUM(H16:H20)</f>
        <v>71680</v>
      </c>
      <c r="I15" s="437">
        <f t="shared" si="0"/>
        <v>89.07114010562286</v>
      </c>
    </row>
    <row r="16" spans="2:9" ht="31.5" customHeight="1">
      <c r="B16" s="141">
        <v>7</v>
      </c>
      <c r="C16" s="137" t="s">
        <v>103</v>
      </c>
      <c r="D16" s="136">
        <v>3006</v>
      </c>
      <c r="E16" s="441">
        <v>92236</v>
      </c>
      <c r="F16" s="441">
        <v>105344</v>
      </c>
      <c r="G16" s="441">
        <v>27199</v>
      </c>
      <c r="H16" s="441">
        <v>25656</v>
      </c>
      <c r="I16" s="439">
        <f t="shared" si="0"/>
        <v>94.3269973160778</v>
      </c>
    </row>
    <row r="17" spans="2:9" ht="31.5" customHeight="1">
      <c r="B17" s="141">
        <v>8</v>
      </c>
      <c r="C17" s="137" t="s">
        <v>587</v>
      </c>
      <c r="D17" s="136">
        <v>3007</v>
      </c>
      <c r="E17" s="441">
        <v>161118</v>
      </c>
      <c r="F17" s="441">
        <v>178788</v>
      </c>
      <c r="G17" s="441">
        <v>52900</v>
      </c>
      <c r="H17" s="441">
        <v>45584</v>
      </c>
      <c r="I17" s="439">
        <f t="shared" si="0"/>
        <v>86.17013232514178</v>
      </c>
    </row>
    <row r="18" spans="2:9" ht="31.5" customHeight="1">
      <c r="B18" s="141">
        <v>9</v>
      </c>
      <c r="C18" s="137" t="s">
        <v>104</v>
      </c>
      <c r="D18" s="136">
        <v>3008</v>
      </c>
      <c r="E18" s="441">
        <v>136</v>
      </c>
      <c r="F18" s="441">
        <v>20</v>
      </c>
      <c r="G18" s="441">
        <v>5</v>
      </c>
      <c r="H18" s="441">
        <v>13</v>
      </c>
      <c r="I18" s="439">
        <f t="shared" si="0"/>
        <v>260</v>
      </c>
    </row>
    <row r="19" spans="2:9" ht="31.5" customHeight="1">
      <c r="B19" s="141">
        <v>10</v>
      </c>
      <c r="C19" s="137" t="s">
        <v>105</v>
      </c>
      <c r="D19" s="136">
        <v>3009</v>
      </c>
      <c r="E19" s="441">
        <v>701</v>
      </c>
      <c r="F19" s="441">
        <v>500</v>
      </c>
      <c r="G19" s="441">
        <v>125</v>
      </c>
      <c r="H19" s="441">
        <v>189</v>
      </c>
      <c r="I19" s="439">
        <f t="shared" si="0"/>
        <v>151.2</v>
      </c>
    </row>
    <row r="20" spans="2:9" ht="31.5" customHeight="1">
      <c r="B20" s="141">
        <v>11</v>
      </c>
      <c r="C20" s="137" t="s">
        <v>588</v>
      </c>
      <c r="D20" s="136">
        <v>3010</v>
      </c>
      <c r="E20" s="441">
        <v>986</v>
      </c>
      <c r="F20" s="441">
        <v>986</v>
      </c>
      <c r="G20" s="441">
        <v>246</v>
      </c>
      <c r="H20" s="441">
        <v>238</v>
      </c>
      <c r="I20" s="439">
        <f t="shared" si="0"/>
        <v>96.7479674796748</v>
      </c>
    </row>
    <row r="21" spans="2:9" ht="31.5" customHeight="1">
      <c r="B21" s="141">
        <v>12</v>
      </c>
      <c r="C21" s="135" t="s">
        <v>589</v>
      </c>
      <c r="D21" s="136">
        <v>3011</v>
      </c>
      <c r="E21" s="427">
        <f>SUM(E11-E15)</f>
        <v>12614</v>
      </c>
      <c r="F21" s="427"/>
      <c r="G21" s="427"/>
      <c r="H21" s="427"/>
      <c r="I21" s="439"/>
    </row>
    <row r="22" spans="2:9" ht="31.5" customHeight="1">
      <c r="B22" s="141">
        <v>13</v>
      </c>
      <c r="C22" s="135" t="s">
        <v>590</v>
      </c>
      <c r="D22" s="136">
        <v>3012</v>
      </c>
      <c r="E22" s="442"/>
      <c r="F22" s="442">
        <f>SUM(F15-F11)</f>
        <v>16575</v>
      </c>
      <c r="G22" s="442">
        <f>SUM(G15-G11)</f>
        <v>10898</v>
      </c>
      <c r="H22" s="442">
        <f>SUM(H15-H11)</f>
        <v>7804</v>
      </c>
      <c r="I22" s="439">
        <f t="shared" si="0"/>
        <v>71.60946962745459</v>
      </c>
    </row>
    <row r="23" spans="2:9" ht="31.5" customHeight="1">
      <c r="B23" s="141">
        <v>14</v>
      </c>
      <c r="C23" s="135" t="s">
        <v>106</v>
      </c>
      <c r="D23" s="136"/>
      <c r="E23" s="441"/>
      <c r="F23" s="441"/>
      <c r="G23" s="441"/>
      <c r="H23" s="441"/>
      <c r="I23" s="437"/>
    </row>
    <row r="24" spans="2:9" ht="31.5" customHeight="1">
      <c r="B24" s="141">
        <v>15</v>
      </c>
      <c r="C24" s="135" t="s">
        <v>591</v>
      </c>
      <c r="D24" s="136">
        <v>3013</v>
      </c>
      <c r="E24" s="427">
        <f>SUM(E25:E29)</f>
        <v>0</v>
      </c>
      <c r="F24" s="427">
        <f>SUM(F25:F29)</f>
        <v>0</v>
      </c>
      <c r="G24" s="427">
        <f>SUM(G25:G29)</f>
        <v>0</v>
      </c>
      <c r="H24" s="427">
        <f>SUM(H25:H29)</f>
        <v>0</v>
      </c>
      <c r="I24" s="437"/>
    </row>
    <row r="25" spans="2:9" ht="31.5" customHeight="1">
      <c r="B25" s="141">
        <v>16</v>
      </c>
      <c r="C25" s="137" t="s">
        <v>107</v>
      </c>
      <c r="D25" s="136">
        <v>3014</v>
      </c>
      <c r="E25" s="440"/>
      <c r="F25" s="440"/>
      <c r="G25" s="440"/>
      <c r="H25" s="440"/>
      <c r="I25" s="439"/>
    </row>
    <row r="26" spans="2:9" ht="31.5" customHeight="1">
      <c r="B26" s="141">
        <v>17</v>
      </c>
      <c r="C26" s="137" t="s">
        <v>592</v>
      </c>
      <c r="D26" s="136">
        <v>3015</v>
      </c>
      <c r="E26" s="441"/>
      <c r="F26" s="441"/>
      <c r="G26" s="441"/>
      <c r="H26" s="441"/>
      <c r="I26" s="439"/>
    </row>
    <row r="27" spans="2:9" ht="31.5" customHeight="1">
      <c r="B27" s="141">
        <v>18</v>
      </c>
      <c r="C27" s="137" t="s">
        <v>108</v>
      </c>
      <c r="D27" s="136">
        <v>3016</v>
      </c>
      <c r="E27" s="441"/>
      <c r="F27" s="441"/>
      <c r="G27" s="441"/>
      <c r="H27" s="441"/>
      <c r="I27" s="439"/>
    </row>
    <row r="28" spans="2:9" ht="31.5" customHeight="1">
      <c r="B28" s="141">
        <v>19</v>
      </c>
      <c r="C28" s="137" t="s">
        <v>109</v>
      </c>
      <c r="D28" s="136">
        <v>3017</v>
      </c>
      <c r="E28" s="441"/>
      <c r="F28" s="441"/>
      <c r="G28" s="441"/>
      <c r="H28" s="441"/>
      <c r="I28" s="439"/>
    </row>
    <row r="29" spans="2:9" ht="31.5" customHeight="1">
      <c r="B29" s="141">
        <v>20</v>
      </c>
      <c r="C29" s="137" t="s">
        <v>110</v>
      </c>
      <c r="D29" s="136">
        <v>3018</v>
      </c>
      <c r="E29" s="441"/>
      <c r="F29" s="441"/>
      <c r="G29" s="441"/>
      <c r="H29" s="441"/>
      <c r="I29" s="439"/>
    </row>
    <row r="30" spans="2:9" ht="31.5" customHeight="1">
      <c r="B30" s="141">
        <v>21</v>
      </c>
      <c r="C30" s="135" t="s">
        <v>593</v>
      </c>
      <c r="D30" s="136">
        <v>3019</v>
      </c>
      <c r="E30" s="427">
        <f>SUM(E31:E33)</f>
        <v>21602</v>
      </c>
      <c r="F30" s="427">
        <f>SUM(F31:F33)</f>
        <v>4794</v>
      </c>
      <c r="G30" s="427">
        <f>SUM(G31:G33)</f>
        <v>3221</v>
      </c>
      <c r="H30" s="427">
        <f>SUM(H31:H33)</f>
        <v>0</v>
      </c>
      <c r="I30" s="437">
        <f>SUM(H30/G30*100)</f>
        <v>0</v>
      </c>
    </row>
    <row r="31" spans="2:9" ht="31.5" customHeight="1">
      <c r="B31" s="141">
        <v>22</v>
      </c>
      <c r="C31" s="137" t="s">
        <v>111</v>
      </c>
      <c r="D31" s="136">
        <v>3020</v>
      </c>
      <c r="E31" s="441"/>
      <c r="F31" s="441"/>
      <c r="G31" s="441"/>
      <c r="H31" s="441"/>
      <c r="I31" s="437"/>
    </row>
    <row r="32" spans="2:9" ht="31.5" customHeight="1">
      <c r="B32" s="141">
        <v>23</v>
      </c>
      <c r="C32" s="137" t="s">
        <v>594</v>
      </c>
      <c r="D32" s="136">
        <v>3021</v>
      </c>
      <c r="E32" s="441">
        <v>21602</v>
      </c>
      <c r="F32" s="441">
        <v>4794</v>
      </c>
      <c r="G32" s="441">
        <v>3221</v>
      </c>
      <c r="H32" s="441"/>
      <c r="I32" s="439">
        <f>SUM(H32/G32*100)</f>
        <v>0</v>
      </c>
    </row>
    <row r="33" spans="2:9" ht="31.5" customHeight="1">
      <c r="B33" s="141">
        <v>24</v>
      </c>
      <c r="C33" s="137" t="s">
        <v>112</v>
      </c>
      <c r="D33" s="136">
        <v>3022</v>
      </c>
      <c r="E33" s="441"/>
      <c r="F33" s="441"/>
      <c r="G33" s="441"/>
      <c r="H33" s="441"/>
      <c r="I33" s="437"/>
    </row>
    <row r="34" spans="2:9" ht="31.5" customHeight="1">
      <c r="B34" s="141">
        <v>25</v>
      </c>
      <c r="C34" s="135" t="s">
        <v>595</v>
      </c>
      <c r="D34" s="136">
        <v>3023</v>
      </c>
      <c r="E34" s="427"/>
      <c r="F34" s="427"/>
      <c r="G34" s="427"/>
      <c r="H34" s="427"/>
      <c r="I34" s="437"/>
    </row>
    <row r="35" spans="2:9" ht="31.5" customHeight="1">
      <c r="B35" s="141">
        <v>26</v>
      </c>
      <c r="C35" s="135" t="s">
        <v>596</v>
      </c>
      <c r="D35" s="136">
        <v>3024</v>
      </c>
      <c r="E35" s="442">
        <f>SUM(E30-E24)</f>
        <v>21602</v>
      </c>
      <c r="F35" s="442">
        <f>SUM(F30-F24)</f>
        <v>4794</v>
      </c>
      <c r="G35" s="442">
        <f>SUM(G30-G24)</f>
        <v>3221</v>
      </c>
      <c r="H35" s="442">
        <f>SUM(H30-H24)</f>
        <v>0</v>
      </c>
      <c r="I35" s="437">
        <f>SUM(H35/G35*100)</f>
        <v>0</v>
      </c>
    </row>
    <row r="36" spans="2:9" ht="31.5" customHeight="1">
      <c r="B36" s="141">
        <v>27</v>
      </c>
      <c r="C36" s="135" t="s">
        <v>113</v>
      </c>
      <c r="D36" s="136"/>
      <c r="E36" s="441"/>
      <c r="F36" s="441"/>
      <c r="G36" s="441"/>
      <c r="H36" s="441"/>
      <c r="I36" s="437"/>
    </row>
    <row r="37" spans="2:9" ht="31.5" customHeight="1">
      <c r="B37" s="141">
        <v>28</v>
      </c>
      <c r="C37" s="135" t="s">
        <v>597</v>
      </c>
      <c r="D37" s="136">
        <v>3025</v>
      </c>
      <c r="E37" s="427">
        <f>SUM(E38:E42)</f>
        <v>0</v>
      </c>
      <c r="F37" s="427">
        <f>SUM(F38:F42)</f>
        <v>0</v>
      </c>
      <c r="G37" s="427">
        <f>SUM(G38:G42)</f>
        <v>0</v>
      </c>
      <c r="H37" s="427">
        <f>SUM(H38:H42)</f>
        <v>0</v>
      </c>
      <c r="I37" s="437">
        <v>0</v>
      </c>
    </row>
    <row r="38" spans="2:9" ht="31.5" customHeight="1">
      <c r="B38" s="141">
        <v>29</v>
      </c>
      <c r="C38" s="137" t="s">
        <v>114</v>
      </c>
      <c r="D38" s="136">
        <v>3026</v>
      </c>
      <c r="E38" s="440"/>
      <c r="F38" s="440"/>
      <c r="G38" s="440"/>
      <c r="H38" s="440"/>
      <c r="I38" s="437"/>
    </row>
    <row r="39" spans="2:9" ht="31.5" customHeight="1">
      <c r="B39" s="141">
        <v>30</v>
      </c>
      <c r="C39" s="137" t="s">
        <v>598</v>
      </c>
      <c r="D39" s="136">
        <v>3027</v>
      </c>
      <c r="E39" s="441"/>
      <c r="F39" s="441"/>
      <c r="G39" s="441"/>
      <c r="H39" s="441"/>
      <c r="I39" s="437"/>
    </row>
    <row r="40" spans="2:9" ht="31.5" customHeight="1">
      <c r="B40" s="141">
        <v>31</v>
      </c>
      <c r="C40" s="137" t="s">
        <v>599</v>
      </c>
      <c r="D40" s="136">
        <v>3028</v>
      </c>
      <c r="E40" s="441"/>
      <c r="F40" s="441"/>
      <c r="G40" s="441"/>
      <c r="H40" s="441"/>
      <c r="I40" s="437"/>
    </row>
    <row r="41" spans="2:9" ht="31.5" customHeight="1">
      <c r="B41" s="141">
        <v>32</v>
      </c>
      <c r="C41" s="137" t="s">
        <v>600</v>
      </c>
      <c r="D41" s="136">
        <v>3029</v>
      </c>
      <c r="E41" s="441"/>
      <c r="F41" s="441"/>
      <c r="G41" s="441"/>
      <c r="H41" s="441"/>
      <c r="I41" s="437"/>
    </row>
    <row r="42" spans="2:9" ht="31.5" customHeight="1">
      <c r="B42" s="141">
        <v>33</v>
      </c>
      <c r="C42" s="137" t="s">
        <v>601</v>
      </c>
      <c r="D42" s="136">
        <v>3030</v>
      </c>
      <c r="E42" s="441"/>
      <c r="F42" s="441"/>
      <c r="G42" s="441"/>
      <c r="H42" s="441"/>
      <c r="I42" s="437"/>
    </row>
    <row r="43" spans="2:9" ht="31.5" customHeight="1">
      <c r="B43" s="141">
        <v>34</v>
      </c>
      <c r="C43" s="135" t="s">
        <v>602</v>
      </c>
      <c r="D43" s="136">
        <v>3031</v>
      </c>
      <c r="E43" s="427">
        <f>SUM(E44:E49)</f>
        <v>0</v>
      </c>
      <c r="F43" s="427">
        <f>SUM(F44:F49)</f>
        <v>0</v>
      </c>
      <c r="G43" s="427">
        <f>SUM(G44:G49)</f>
        <v>0</v>
      </c>
      <c r="H43" s="427">
        <f>SUM(H44:H49)</f>
        <v>0</v>
      </c>
      <c r="I43" s="437"/>
    </row>
    <row r="44" spans="2:9" ht="31.5" customHeight="1">
      <c r="B44" s="141">
        <v>35</v>
      </c>
      <c r="C44" s="137" t="s">
        <v>115</v>
      </c>
      <c r="D44" s="136">
        <v>3032</v>
      </c>
      <c r="E44" s="441"/>
      <c r="F44" s="441"/>
      <c r="G44" s="441"/>
      <c r="H44" s="441"/>
      <c r="I44" s="437"/>
    </row>
    <row r="45" spans="2:9" ht="31.5" customHeight="1">
      <c r="B45" s="141">
        <v>36</v>
      </c>
      <c r="C45" s="137" t="s">
        <v>603</v>
      </c>
      <c r="D45" s="136">
        <v>3033</v>
      </c>
      <c r="E45" s="441"/>
      <c r="F45" s="441"/>
      <c r="G45" s="441"/>
      <c r="H45" s="441"/>
      <c r="I45" s="437"/>
    </row>
    <row r="46" spans="2:9" ht="31.5" customHeight="1">
      <c r="B46" s="141">
        <v>37</v>
      </c>
      <c r="C46" s="137" t="s">
        <v>604</v>
      </c>
      <c r="D46" s="136">
        <v>3034</v>
      </c>
      <c r="E46" s="441"/>
      <c r="F46" s="441"/>
      <c r="G46" s="441"/>
      <c r="H46" s="441"/>
      <c r="I46" s="437"/>
    </row>
    <row r="47" spans="2:9" ht="31.5" customHeight="1">
      <c r="B47" s="141">
        <v>38</v>
      </c>
      <c r="C47" s="137" t="s">
        <v>605</v>
      </c>
      <c r="D47" s="136">
        <v>3035</v>
      </c>
      <c r="E47" s="441"/>
      <c r="F47" s="441"/>
      <c r="G47" s="441"/>
      <c r="H47" s="441"/>
      <c r="I47" s="437"/>
    </row>
    <row r="48" spans="2:9" ht="31.5" customHeight="1">
      <c r="B48" s="141">
        <v>39</v>
      </c>
      <c r="C48" s="137" t="s">
        <v>606</v>
      </c>
      <c r="D48" s="136">
        <v>3036</v>
      </c>
      <c r="E48" s="441"/>
      <c r="F48" s="441"/>
      <c r="G48" s="441"/>
      <c r="H48" s="441"/>
      <c r="I48" s="437"/>
    </row>
    <row r="49" spans="2:9" ht="31.5" customHeight="1">
      <c r="B49" s="141">
        <v>40</v>
      </c>
      <c r="C49" s="137" t="s">
        <v>607</v>
      </c>
      <c r="D49" s="136">
        <v>3037</v>
      </c>
      <c r="E49" s="441"/>
      <c r="F49" s="441"/>
      <c r="G49" s="441"/>
      <c r="H49" s="441"/>
      <c r="I49" s="437"/>
    </row>
    <row r="50" spans="2:9" ht="31.5" customHeight="1">
      <c r="B50" s="141">
        <v>41</v>
      </c>
      <c r="C50" s="135" t="s">
        <v>608</v>
      </c>
      <c r="D50" s="136">
        <v>3038</v>
      </c>
      <c r="E50" s="427">
        <f>SUM(E37-E43)</f>
        <v>0</v>
      </c>
      <c r="F50" s="427">
        <f>SUM(F37-F43)</f>
        <v>0</v>
      </c>
      <c r="G50" s="427">
        <f>SUM(G37-G43)</f>
        <v>0</v>
      </c>
      <c r="H50" s="427">
        <f>SUM(H37-H43)</f>
        <v>0</v>
      </c>
      <c r="I50" s="437"/>
    </row>
    <row r="51" spans="2:9" ht="31.5" customHeight="1">
      <c r="B51" s="141">
        <v>42</v>
      </c>
      <c r="C51" s="135" t="s">
        <v>609</v>
      </c>
      <c r="D51" s="136">
        <v>3039</v>
      </c>
      <c r="E51" s="427">
        <f>SUM(E43-E37)</f>
        <v>0</v>
      </c>
      <c r="F51" s="427">
        <f>SUM(F43-F37)</f>
        <v>0</v>
      </c>
      <c r="G51" s="427">
        <f>SUM(G43-G37)</f>
        <v>0</v>
      </c>
      <c r="H51" s="427">
        <f>SUM(H43-H37)</f>
        <v>0</v>
      </c>
      <c r="I51" s="437"/>
    </row>
    <row r="52" spans="2:9" ht="31.5" customHeight="1">
      <c r="B52" s="141">
        <v>43</v>
      </c>
      <c r="C52" s="135" t="s">
        <v>650</v>
      </c>
      <c r="D52" s="136">
        <v>3040</v>
      </c>
      <c r="E52" s="427">
        <f>SUM(E11+E24+E37)</f>
        <v>267791</v>
      </c>
      <c r="F52" s="427">
        <f>SUM(F11+F24+F37)</f>
        <v>269063</v>
      </c>
      <c r="G52" s="427">
        <f>SUM(G11+G24+G37)</f>
        <v>69577</v>
      </c>
      <c r="H52" s="427">
        <f>SUM(H11+H24+H37)</f>
        <v>63876</v>
      </c>
      <c r="I52" s="437">
        <f>SUM(H52/G52*100)</f>
        <v>91.80620032481998</v>
      </c>
    </row>
    <row r="53" spans="2:9" ht="31.5" customHeight="1">
      <c r="B53" s="141">
        <v>44</v>
      </c>
      <c r="C53" s="135" t="s">
        <v>651</v>
      </c>
      <c r="D53" s="136">
        <v>3041</v>
      </c>
      <c r="E53" s="427">
        <f>SUM(E15+E30+E43)</f>
        <v>276779</v>
      </c>
      <c r="F53" s="427">
        <f>SUM(F15+F30+F43)</f>
        <v>290432</v>
      </c>
      <c r="G53" s="427">
        <f>SUM(G15+G30+G43)</f>
        <v>83696</v>
      </c>
      <c r="H53" s="427">
        <f>SUM(H15+H30+H43)</f>
        <v>71680</v>
      </c>
      <c r="I53" s="437">
        <f>SUM(H53/G53*100)</f>
        <v>85.64328044350985</v>
      </c>
    </row>
    <row r="54" spans="2:9" ht="31.5" customHeight="1">
      <c r="B54" s="141">
        <v>45</v>
      </c>
      <c r="C54" s="135" t="s">
        <v>652</v>
      </c>
      <c r="D54" s="136">
        <v>3042</v>
      </c>
      <c r="E54" s="427"/>
      <c r="F54" s="427"/>
      <c r="G54" s="427"/>
      <c r="H54" s="427"/>
      <c r="I54" s="437"/>
    </row>
    <row r="55" spans="2:9" ht="31.5" customHeight="1">
      <c r="B55" s="211">
        <v>46</v>
      </c>
      <c r="C55" s="135" t="s">
        <v>653</v>
      </c>
      <c r="D55" s="136">
        <v>3043</v>
      </c>
      <c r="E55" s="427">
        <f>SUM(E53-E52)</f>
        <v>8988</v>
      </c>
      <c r="F55" s="427">
        <f>SUM(F53-F52)</f>
        <v>21369</v>
      </c>
      <c r="G55" s="427">
        <f>SUM(G53-G52)</f>
        <v>14119</v>
      </c>
      <c r="H55" s="427">
        <f>SUM(H53-H52)</f>
        <v>7804</v>
      </c>
      <c r="I55" s="437">
        <f>SUM(H55/G55*100)</f>
        <v>55.27303633401799</v>
      </c>
    </row>
    <row r="56" spans="2:9" ht="31.5" customHeight="1">
      <c r="B56" s="152">
        <v>47</v>
      </c>
      <c r="C56" s="135" t="s">
        <v>676</v>
      </c>
      <c r="D56" s="136">
        <v>3044</v>
      </c>
      <c r="E56" s="441">
        <v>24569</v>
      </c>
      <c r="F56" s="441">
        <v>24569</v>
      </c>
      <c r="G56" s="441">
        <v>24569</v>
      </c>
      <c r="H56" s="441">
        <v>15581</v>
      </c>
      <c r="I56" s="437">
        <f>SUM(H56/G56*100)</f>
        <v>63.41731450201473</v>
      </c>
    </row>
    <row r="57" spans="2:9" ht="31.5" customHeight="1">
      <c r="B57" s="141">
        <v>48</v>
      </c>
      <c r="C57" s="135" t="s">
        <v>677</v>
      </c>
      <c r="D57" s="136">
        <v>3045</v>
      </c>
      <c r="E57" s="441"/>
      <c r="F57" s="441"/>
      <c r="G57" s="441"/>
      <c r="H57" s="441"/>
      <c r="I57" s="437"/>
    </row>
    <row r="58" spans="2:9" ht="31.5" customHeight="1">
      <c r="B58" s="141">
        <v>49</v>
      </c>
      <c r="C58" s="135" t="s">
        <v>189</v>
      </c>
      <c r="D58" s="136">
        <v>3046</v>
      </c>
      <c r="E58" s="441"/>
      <c r="F58" s="441"/>
      <c r="G58" s="441"/>
      <c r="H58" s="441"/>
      <c r="I58" s="437"/>
    </row>
    <row r="59" spans="2:9" ht="31.5" customHeight="1" thickBot="1">
      <c r="B59" s="142">
        <v>50</v>
      </c>
      <c r="C59" s="138" t="s">
        <v>654</v>
      </c>
      <c r="D59" s="139">
        <v>3047</v>
      </c>
      <c r="E59" s="443">
        <f>SUM(E54-E55+E56+E57-E58)</f>
        <v>15581</v>
      </c>
      <c r="F59" s="443">
        <f>SUM(F54-F55+F56+F57-F58)</f>
        <v>3200</v>
      </c>
      <c r="G59" s="443">
        <f>SUM(G54-G55+G56+G57-G58)</f>
        <v>10450</v>
      </c>
      <c r="H59" s="443">
        <f>SUM(H54-H55+H56+H57-H58)</f>
        <v>7777</v>
      </c>
      <c r="I59" s="444">
        <f>SUM(H59/G59*100)</f>
        <v>74.42105263157895</v>
      </c>
    </row>
    <row r="62" spans="2:12" ht="15.75">
      <c r="B62" s="509" t="s">
        <v>872</v>
      </c>
      <c r="C62" s="509"/>
      <c r="G62" s="510" t="s">
        <v>655</v>
      </c>
      <c r="H62" s="510"/>
      <c r="I62" s="510"/>
      <c r="J62" s="510"/>
      <c r="K62" s="510"/>
      <c r="L62" s="510"/>
    </row>
    <row r="63" ht="15.75">
      <c r="E63" s="111" t="s">
        <v>621</v>
      </c>
    </row>
  </sheetData>
  <sheetProtection/>
  <mergeCells count="12">
    <mergeCell ref="B62:C62"/>
    <mergeCell ref="J62:L62"/>
    <mergeCell ref="G62:I62"/>
    <mergeCell ref="B5:I5"/>
    <mergeCell ref="B6:I6"/>
    <mergeCell ref="B8:B9"/>
    <mergeCell ref="C8:C9"/>
    <mergeCell ref="E8:E9"/>
    <mergeCell ref="F8:F9"/>
    <mergeCell ref="D8:D9"/>
    <mergeCell ref="G8:H8"/>
    <mergeCell ref="I8:I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101"/>
  <sheetViews>
    <sheetView zoomScale="60" zoomScaleNormal="60" zoomScalePageLayoutView="0" workbookViewId="0" topLeftCell="A1">
      <selection activeCell="F34" sqref="F34"/>
    </sheetView>
  </sheetViews>
  <sheetFormatPr defaultColWidth="9.140625" defaultRowHeight="12.75"/>
  <cols>
    <col min="1" max="1" width="9.140625" style="2" customWidth="1"/>
    <col min="2" max="2" width="6.140625" style="2" customWidth="1"/>
    <col min="3" max="3" width="81.28125" style="2" customWidth="1"/>
    <col min="4" max="4" width="20.7109375" style="47"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t="s">
        <v>640</v>
      </c>
    </row>
    <row r="2" spans="2:4" ht="15.75">
      <c r="B2" s="1" t="s">
        <v>759</v>
      </c>
      <c r="D2" s="48"/>
    </row>
    <row r="3" spans="2:4" ht="15.75">
      <c r="B3" s="1" t="s">
        <v>760</v>
      </c>
      <c r="D3" s="48"/>
    </row>
    <row r="5" spans="2:9" ht="20.25">
      <c r="B5" s="513" t="s">
        <v>58</v>
      </c>
      <c r="C5" s="513"/>
      <c r="D5" s="513"/>
      <c r="E5" s="513"/>
      <c r="F5" s="513"/>
      <c r="G5" s="513"/>
      <c r="H5" s="513"/>
      <c r="I5" s="1"/>
    </row>
    <row r="6" spans="3:9" ht="19.5" thickBot="1">
      <c r="C6" s="1"/>
      <c r="D6" s="49"/>
      <c r="E6" s="1"/>
      <c r="F6" s="1"/>
      <c r="G6" s="1"/>
      <c r="H6" s="144" t="s">
        <v>4</v>
      </c>
      <c r="I6" s="1"/>
    </row>
    <row r="7" spans="2:24" ht="25.5" customHeight="1">
      <c r="B7" s="514" t="s">
        <v>10</v>
      </c>
      <c r="C7" s="516" t="s">
        <v>26</v>
      </c>
      <c r="D7" s="520" t="s">
        <v>844</v>
      </c>
      <c r="E7" s="522" t="s">
        <v>843</v>
      </c>
      <c r="F7" s="524" t="s">
        <v>842</v>
      </c>
      <c r="G7" s="524"/>
      <c r="H7" s="518" t="s">
        <v>852</v>
      </c>
      <c r="I7" s="511"/>
      <c r="J7" s="512"/>
      <c r="K7" s="511"/>
      <c r="L7" s="512"/>
      <c r="M7" s="511"/>
      <c r="N7" s="512"/>
      <c r="O7" s="511"/>
      <c r="P7" s="512"/>
      <c r="Q7" s="511"/>
      <c r="R7" s="512"/>
      <c r="S7" s="512"/>
      <c r="T7" s="512"/>
      <c r="U7" s="4"/>
      <c r="V7" s="4"/>
      <c r="W7" s="4"/>
      <c r="X7" s="4"/>
    </row>
    <row r="8" spans="2:24" ht="36.75" customHeight="1" thickBot="1">
      <c r="B8" s="515"/>
      <c r="C8" s="517"/>
      <c r="D8" s="521"/>
      <c r="E8" s="523"/>
      <c r="F8" s="390" t="s">
        <v>1</v>
      </c>
      <c r="G8" s="390" t="s">
        <v>67</v>
      </c>
      <c r="H8" s="519"/>
      <c r="I8" s="511"/>
      <c r="J8" s="511"/>
      <c r="K8" s="511"/>
      <c r="L8" s="511"/>
      <c r="M8" s="511"/>
      <c r="N8" s="511"/>
      <c r="O8" s="511"/>
      <c r="P8" s="512"/>
      <c r="Q8" s="511"/>
      <c r="R8" s="512"/>
      <c r="S8" s="512"/>
      <c r="T8" s="512"/>
      <c r="U8" s="4"/>
      <c r="V8" s="4"/>
      <c r="W8" s="4"/>
      <c r="X8" s="4"/>
    </row>
    <row r="9" spans="2:24" s="60" customFormat="1" ht="35.25" customHeight="1">
      <c r="B9" s="163" t="s">
        <v>80</v>
      </c>
      <c r="C9" s="162" t="s">
        <v>127</v>
      </c>
      <c r="D9" s="445">
        <v>83442276</v>
      </c>
      <c r="E9" s="445">
        <v>87845088</v>
      </c>
      <c r="F9" s="446">
        <v>21961272</v>
      </c>
      <c r="G9" s="446">
        <v>21876197</v>
      </c>
      <c r="H9" s="447">
        <f aca="true" t="shared" si="0" ref="H9:H14">SUM(G9/F9*100)</f>
        <v>99.61261351346134</v>
      </c>
      <c r="I9" s="61"/>
      <c r="J9" s="61"/>
      <c r="K9" s="61"/>
      <c r="L9" s="61"/>
      <c r="M9" s="61"/>
      <c r="N9" s="61"/>
      <c r="O9" s="61"/>
      <c r="P9" s="61"/>
      <c r="Q9" s="61"/>
      <c r="R9" s="61"/>
      <c r="S9" s="61"/>
      <c r="T9" s="61"/>
      <c r="U9" s="61"/>
      <c r="V9" s="61"/>
      <c r="W9" s="61"/>
      <c r="X9" s="61"/>
    </row>
    <row r="10" spans="2:24" s="60" customFormat="1" ht="35.25" customHeight="1">
      <c r="B10" s="164" t="s">
        <v>81</v>
      </c>
      <c r="C10" s="70" t="s">
        <v>190</v>
      </c>
      <c r="D10" s="445">
        <v>114503205</v>
      </c>
      <c r="E10" s="445">
        <v>120571056</v>
      </c>
      <c r="F10" s="445">
        <v>30142764</v>
      </c>
      <c r="G10" s="445">
        <v>29758101</v>
      </c>
      <c r="H10" s="447">
        <f t="shared" si="0"/>
        <v>98.72386288132037</v>
      </c>
      <c r="I10" s="61"/>
      <c r="J10" s="61"/>
      <c r="K10" s="61"/>
      <c r="L10" s="61"/>
      <c r="M10" s="61"/>
      <c r="N10" s="61"/>
      <c r="O10" s="61"/>
      <c r="P10" s="61"/>
      <c r="Q10" s="61"/>
      <c r="R10" s="61"/>
      <c r="S10" s="61"/>
      <c r="T10" s="61"/>
      <c r="U10" s="61"/>
      <c r="V10" s="61"/>
      <c r="W10" s="61"/>
      <c r="X10" s="61"/>
    </row>
    <row r="11" spans="2:24" s="60" customFormat="1" ht="35.25" customHeight="1">
      <c r="B11" s="164" t="s">
        <v>82</v>
      </c>
      <c r="C11" s="70" t="s">
        <v>191</v>
      </c>
      <c r="D11" s="445">
        <v>134999283</v>
      </c>
      <c r="E11" s="445">
        <v>142153284</v>
      </c>
      <c r="F11" s="445">
        <v>35538321</v>
      </c>
      <c r="G11" s="445">
        <v>35084805</v>
      </c>
      <c r="H11" s="447">
        <f t="shared" si="0"/>
        <v>98.72386768074946</v>
      </c>
      <c r="I11" s="61"/>
      <c r="J11" s="61"/>
      <c r="K11" s="61"/>
      <c r="L11" s="61"/>
      <c r="M11" s="61"/>
      <c r="N11" s="61"/>
      <c r="O11" s="61"/>
      <c r="P11" s="61"/>
      <c r="Q11" s="61"/>
      <c r="R11" s="61"/>
      <c r="S11" s="61"/>
      <c r="T11" s="61"/>
      <c r="U11" s="61"/>
      <c r="V11" s="61"/>
      <c r="W11" s="61"/>
      <c r="X11" s="61"/>
    </row>
    <row r="12" spans="2:24" s="60" customFormat="1" ht="35.25" customHeight="1">
      <c r="B12" s="164" t="s">
        <v>83</v>
      </c>
      <c r="C12" s="70" t="s">
        <v>197</v>
      </c>
      <c r="D12" s="445">
        <v>232</v>
      </c>
      <c r="E12" s="445">
        <v>235</v>
      </c>
      <c r="F12" s="445">
        <v>235</v>
      </c>
      <c r="G12" s="445">
        <f>SUM(G13:G14)</f>
        <v>225</v>
      </c>
      <c r="H12" s="447">
        <f t="shared" si="0"/>
        <v>95.74468085106383</v>
      </c>
      <c r="I12" s="61"/>
      <c r="J12" s="61"/>
      <c r="K12" s="61"/>
      <c r="L12" s="61"/>
      <c r="M12" s="61"/>
      <c r="N12" s="61"/>
      <c r="O12" s="61"/>
      <c r="P12" s="61"/>
      <c r="Q12" s="61"/>
      <c r="R12" s="61"/>
      <c r="S12" s="61"/>
      <c r="T12" s="61"/>
      <c r="U12" s="61"/>
      <c r="V12" s="61"/>
      <c r="W12" s="61"/>
      <c r="X12" s="61"/>
    </row>
    <row r="13" spans="2:24" s="60" customFormat="1" ht="35.25" customHeight="1">
      <c r="B13" s="164" t="s">
        <v>195</v>
      </c>
      <c r="C13" s="71" t="s">
        <v>192</v>
      </c>
      <c r="D13" s="445">
        <v>199</v>
      </c>
      <c r="E13" s="445">
        <v>207</v>
      </c>
      <c r="F13" s="445">
        <v>207</v>
      </c>
      <c r="G13" s="445">
        <v>197</v>
      </c>
      <c r="H13" s="447">
        <f t="shared" si="0"/>
        <v>95.16908212560386</v>
      </c>
      <c r="I13" s="61"/>
      <c r="J13" s="61"/>
      <c r="K13" s="61"/>
      <c r="L13" s="61"/>
      <c r="M13" s="61"/>
      <c r="N13" s="61"/>
      <c r="O13" s="61"/>
      <c r="P13" s="61"/>
      <c r="Q13" s="61"/>
      <c r="R13" s="61"/>
      <c r="S13" s="61"/>
      <c r="T13" s="61"/>
      <c r="U13" s="61"/>
      <c r="V13" s="61"/>
      <c r="W13" s="61"/>
      <c r="X13" s="61"/>
    </row>
    <row r="14" spans="2:24" s="60" customFormat="1" ht="35.25" customHeight="1">
      <c r="B14" s="164" t="s">
        <v>194</v>
      </c>
      <c r="C14" s="71" t="s">
        <v>193</v>
      </c>
      <c r="D14" s="445">
        <v>33</v>
      </c>
      <c r="E14" s="445">
        <v>28</v>
      </c>
      <c r="F14" s="445">
        <v>28</v>
      </c>
      <c r="G14" s="445">
        <v>28</v>
      </c>
      <c r="H14" s="447">
        <f t="shared" si="0"/>
        <v>100</v>
      </c>
      <c r="I14" s="61"/>
      <c r="J14" s="61"/>
      <c r="K14" s="61"/>
      <c r="L14" s="61"/>
      <c r="M14" s="61"/>
      <c r="N14" s="61"/>
      <c r="O14" s="61"/>
      <c r="P14" s="61"/>
      <c r="Q14" s="61"/>
      <c r="R14" s="61"/>
      <c r="S14" s="61"/>
      <c r="T14" s="61"/>
      <c r="U14" s="61"/>
      <c r="V14" s="61"/>
      <c r="W14" s="61"/>
      <c r="X14" s="61"/>
    </row>
    <row r="15" spans="2:24" s="60" customFormat="1" ht="35.25" customHeight="1">
      <c r="B15" s="164" t="s">
        <v>166</v>
      </c>
      <c r="C15" s="72" t="s">
        <v>27</v>
      </c>
      <c r="D15" s="445"/>
      <c r="E15" s="445"/>
      <c r="F15" s="445"/>
      <c r="G15" s="445"/>
      <c r="H15" s="447"/>
      <c r="I15" s="61"/>
      <c r="J15" s="61"/>
      <c r="K15" s="61"/>
      <c r="L15" s="61"/>
      <c r="M15" s="61"/>
      <c r="N15" s="61"/>
      <c r="O15" s="61"/>
      <c r="P15" s="61"/>
      <c r="Q15" s="61"/>
      <c r="R15" s="61"/>
      <c r="S15" s="61"/>
      <c r="T15" s="61"/>
      <c r="U15" s="61"/>
      <c r="V15" s="61"/>
      <c r="W15" s="61"/>
      <c r="X15" s="61"/>
    </row>
    <row r="16" spans="2:24" s="60" customFormat="1" ht="35.25" customHeight="1">
      <c r="B16" s="164" t="s">
        <v>167</v>
      </c>
      <c r="C16" s="72" t="s">
        <v>116</v>
      </c>
      <c r="D16" s="445"/>
      <c r="E16" s="445"/>
      <c r="F16" s="445"/>
      <c r="G16" s="445"/>
      <c r="H16" s="447"/>
      <c r="I16" s="61"/>
      <c r="J16" s="61"/>
      <c r="K16" s="61"/>
      <c r="L16" s="61"/>
      <c r="M16" s="61"/>
      <c r="N16" s="61"/>
      <c r="O16" s="61"/>
      <c r="P16" s="61"/>
      <c r="Q16" s="61"/>
      <c r="R16" s="61"/>
      <c r="S16" s="61"/>
      <c r="T16" s="61"/>
      <c r="U16" s="61"/>
      <c r="V16" s="61"/>
      <c r="W16" s="61"/>
      <c r="X16" s="61"/>
    </row>
    <row r="17" spans="2:24" s="60" customFormat="1" ht="35.25" customHeight="1">
      <c r="B17" s="164" t="s">
        <v>168</v>
      </c>
      <c r="C17" s="72" t="s">
        <v>28</v>
      </c>
      <c r="D17" s="445"/>
      <c r="E17" s="445"/>
      <c r="F17" s="445"/>
      <c r="G17" s="445"/>
      <c r="H17" s="447"/>
      <c r="I17" s="61"/>
      <c r="J17" s="61"/>
      <c r="K17" s="61"/>
      <c r="L17" s="61"/>
      <c r="M17" s="61"/>
      <c r="N17" s="61"/>
      <c r="O17" s="61"/>
      <c r="P17" s="61"/>
      <c r="Q17" s="61"/>
      <c r="R17" s="61"/>
      <c r="S17" s="61"/>
      <c r="T17" s="61"/>
      <c r="U17" s="61"/>
      <c r="V17" s="61"/>
      <c r="W17" s="61"/>
      <c r="X17" s="61"/>
    </row>
    <row r="18" spans="2:24" s="60" customFormat="1" ht="35.25" customHeight="1">
      <c r="B18" s="164" t="s">
        <v>169</v>
      </c>
      <c r="C18" s="72" t="s">
        <v>117</v>
      </c>
      <c r="D18" s="445"/>
      <c r="E18" s="445"/>
      <c r="F18" s="445"/>
      <c r="G18" s="445"/>
      <c r="H18" s="447"/>
      <c r="I18" s="61"/>
      <c r="J18" s="61"/>
      <c r="K18" s="61"/>
      <c r="L18" s="61"/>
      <c r="M18" s="61"/>
      <c r="N18" s="61"/>
      <c r="O18" s="61"/>
      <c r="P18" s="61"/>
      <c r="Q18" s="61"/>
      <c r="R18" s="61"/>
      <c r="S18" s="61"/>
      <c r="T18" s="61"/>
      <c r="U18" s="61"/>
      <c r="V18" s="61"/>
      <c r="W18" s="61"/>
      <c r="X18" s="61"/>
    </row>
    <row r="19" spans="2:24" s="60" customFormat="1" ht="35.25" customHeight="1">
      <c r="B19" s="164" t="s">
        <v>170</v>
      </c>
      <c r="C19" s="73" t="s">
        <v>29</v>
      </c>
      <c r="D19" s="445">
        <v>5052465</v>
      </c>
      <c r="E19" s="445"/>
      <c r="F19" s="445"/>
      <c r="G19" s="445"/>
      <c r="H19" s="447"/>
      <c r="I19" s="61"/>
      <c r="J19" s="61"/>
      <c r="K19" s="61"/>
      <c r="L19" s="61"/>
      <c r="M19" s="61"/>
      <c r="N19" s="61"/>
      <c r="O19" s="61"/>
      <c r="P19" s="61"/>
      <c r="Q19" s="61"/>
      <c r="R19" s="61"/>
      <c r="S19" s="61"/>
      <c r="T19" s="61"/>
      <c r="U19" s="61"/>
      <c r="V19" s="61"/>
      <c r="W19" s="61"/>
      <c r="X19" s="61"/>
    </row>
    <row r="20" spans="2:24" s="60" customFormat="1" ht="35.25" customHeight="1">
      <c r="B20" s="164" t="s">
        <v>171</v>
      </c>
      <c r="C20" s="76" t="s">
        <v>118</v>
      </c>
      <c r="D20" s="445"/>
      <c r="E20" s="445"/>
      <c r="F20" s="445"/>
      <c r="G20" s="445"/>
      <c r="H20" s="447"/>
      <c r="I20" s="61"/>
      <c r="J20" s="61"/>
      <c r="K20" s="61"/>
      <c r="L20" s="61"/>
      <c r="M20" s="61"/>
      <c r="N20" s="61"/>
      <c r="O20" s="61"/>
      <c r="P20" s="61"/>
      <c r="Q20" s="61"/>
      <c r="R20" s="61"/>
      <c r="S20" s="61"/>
      <c r="T20" s="61"/>
      <c r="U20" s="61"/>
      <c r="V20" s="61"/>
      <c r="W20" s="61"/>
      <c r="X20" s="61"/>
    </row>
    <row r="21" spans="2:24" s="60" customFormat="1" ht="35.25" customHeight="1">
      <c r="B21" s="164" t="s">
        <v>172</v>
      </c>
      <c r="C21" s="73" t="s">
        <v>30</v>
      </c>
      <c r="D21" s="445">
        <v>12000</v>
      </c>
      <c r="E21" s="445"/>
      <c r="F21" s="445"/>
      <c r="G21" s="445"/>
      <c r="H21" s="447"/>
      <c r="I21" s="61"/>
      <c r="J21" s="61"/>
      <c r="K21" s="61"/>
      <c r="L21" s="61"/>
      <c r="M21" s="61"/>
      <c r="N21" s="61"/>
      <c r="O21" s="61"/>
      <c r="P21" s="61"/>
      <c r="Q21" s="61"/>
      <c r="R21" s="61"/>
      <c r="S21" s="61"/>
      <c r="T21" s="61"/>
      <c r="U21" s="61"/>
      <c r="V21" s="61"/>
      <c r="W21" s="61"/>
      <c r="X21" s="61"/>
    </row>
    <row r="22" spans="2:24" s="60" customFormat="1" ht="35.25" customHeight="1">
      <c r="B22" s="164" t="s">
        <v>173</v>
      </c>
      <c r="C22" s="72" t="s">
        <v>119</v>
      </c>
      <c r="D22" s="445">
        <v>1</v>
      </c>
      <c r="E22" s="445"/>
      <c r="F22" s="445"/>
      <c r="G22" s="445"/>
      <c r="H22" s="447"/>
      <c r="I22" s="61"/>
      <c r="J22" s="61"/>
      <c r="K22" s="61"/>
      <c r="L22" s="61"/>
      <c r="M22" s="61"/>
      <c r="N22" s="61"/>
      <c r="O22" s="61"/>
      <c r="P22" s="61"/>
      <c r="Q22" s="61"/>
      <c r="R22" s="61"/>
      <c r="S22" s="61"/>
      <c r="T22" s="61"/>
      <c r="U22" s="61"/>
      <c r="V22" s="61"/>
      <c r="W22" s="61"/>
      <c r="X22" s="61"/>
    </row>
    <row r="23" spans="2:24" s="60" customFormat="1" ht="35.25" customHeight="1">
      <c r="B23" s="164" t="s">
        <v>174</v>
      </c>
      <c r="C23" s="73" t="s">
        <v>129</v>
      </c>
      <c r="D23" s="445"/>
      <c r="E23" s="445"/>
      <c r="F23" s="445"/>
      <c r="G23" s="445"/>
      <c r="H23" s="447"/>
      <c r="I23" s="61"/>
      <c r="J23" s="61"/>
      <c r="K23" s="61"/>
      <c r="L23" s="61"/>
      <c r="M23" s="61"/>
      <c r="N23" s="61"/>
      <c r="O23" s="61"/>
      <c r="P23" s="61"/>
      <c r="Q23" s="61"/>
      <c r="R23" s="61"/>
      <c r="S23" s="61"/>
      <c r="T23" s="61"/>
      <c r="U23" s="61"/>
      <c r="V23" s="61"/>
      <c r="W23" s="61"/>
      <c r="X23" s="61"/>
    </row>
    <row r="24" spans="2:24" s="60" customFormat="1" ht="35.25" customHeight="1">
      <c r="B24" s="164" t="s">
        <v>93</v>
      </c>
      <c r="C24" s="73" t="s">
        <v>128</v>
      </c>
      <c r="D24" s="445"/>
      <c r="E24" s="445"/>
      <c r="F24" s="445"/>
      <c r="G24" s="445"/>
      <c r="H24" s="447"/>
      <c r="I24" s="61"/>
      <c r="J24" s="61"/>
      <c r="K24" s="61"/>
      <c r="L24" s="61"/>
      <c r="M24" s="61"/>
      <c r="N24" s="61"/>
      <c r="O24" s="61"/>
      <c r="P24" s="61"/>
      <c r="Q24" s="61"/>
      <c r="R24" s="61"/>
      <c r="S24" s="61"/>
      <c r="T24" s="61"/>
      <c r="U24" s="61"/>
      <c r="V24" s="61"/>
      <c r="W24" s="61"/>
      <c r="X24" s="61"/>
    </row>
    <row r="25" spans="2:24" s="60" customFormat="1" ht="35.25" customHeight="1">
      <c r="B25" s="164" t="s">
        <v>175</v>
      </c>
      <c r="C25" s="73" t="s">
        <v>120</v>
      </c>
      <c r="D25" s="445"/>
      <c r="E25" s="445"/>
      <c r="F25" s="445"/>
      <c r="G25" s="445"/>
      <c r="H25" s="447"/>
      <c r="I25" s="61"/>
      <c r="J25" s="61"/>
      <c r="K25" s="61"/>
      <c r="L25" s="61"/>
      <c r="M25" s="61"/>
      <c r="N25" s="61"/>
      <c r="O25" s="61"/>
      <c r="P25" s="61"/>
      <c r="Q25" s="61"/>
      <c r="R25" s="61"/>
      <c r="S25" s="61"/>
      <c r="T25" s="61"/>
      <c r="U25" s="61"/>
      <c r="V25" s="61"/>
      <c r="W25" s="61"/>
      <c r="X25" s="61"/>
    </row>
    <row r="26" spans="2:24" s="60" customFormat="1" ht="35.25" customHeight="1">
      <c r="B26" s="164" t="s">
        <v>176</v>
      </c>
      <c r="C26" s="73" t="s">
        <v>121</v>
      </c>
      <c r="D26" s="445"/>
      <c r="E26" s="445"/>
      <c r="F26" s="445"/>
      <c r="G26" s="445"/>
      <c r="H26" s="447"/>
      <c r="I26" s="61"/>
      <c r="J26" s="61"/>
      <c r="K26" s="61"/>
      <c r="L26" s="61"/>
      <c r="M26" s="61"/>
      <c r="N26" s="61"/>
      <c r="O26" s="61"/>
      <c r="P26" s="61"/>
      <c r="Q26" s="61"/>
      <c r="R26" s="61"/>
      <c r="S26" s="61"/>
      <c r="T26" s="61"/>
      <c r="U26" s="61"/>
      <c r="V26" s="61"/>
      <c r="W26" s="61"/>
      <c r="X26" s="61"/>
    </row>
    <row r="27" spans="2:24" s="60" customFormat="1" ht="35.25" customHeight="1">
      <c r="B27" s="164" t="s">
        <v>177</v>
      </c>
      <c r="C27" s="73" t="s">
        <v>122</v>
      </c>
      <c r="D27" s="445">
        <v>341772</v>
      </c>
      <c r="E27" s="445">
        <v>341772</v>
      </c>
      <c r="F27" s="445">
        <v>85443</v>
      </c>
      <c r="G27" s="445">
        <v>85443</v>
      </c>
      <c r="H27" s="447">
        <f>SUM(G27/F27*100)</f>
        <v>100</v>
      </c>
      <c r="I27" s="61"/>
      <c r="J27" s="61"/>
      <c r="K27" s="61"/>
      <c r="L27" s="61"/>
      <c r="M27" s="61"/>
      <c r="N27" s="61"/>
      <c r="O27" s="61"/>
      <c r="P27" s="61"/>
      <c r="Q27" s="61"/>
      <c r="R27" s="61"/>
      <c r="S27" s="61"/>
      <c r="T27" s="61"/>
      <c r="U27" s="61"/>
      <c r="V27" s="61"/>
      <c r="W27" s="61"/>
      <c r="X27" s="61"/>
    </row>
    <row r="28" spans="2:24" s="60" customFormat="1" ht="35.25" customHeight="1">
      <c r="B28" s="164" t="s">
        <v>178</v>
      </c>
      <c r="C28" s="73" t="s">
        <v>123</v>
      </c>
      <c r="D28" s="445">
        <v>3</v>
      </c>
      <c r="E28" s="445">
        <v>3</v>
      </c>
      <c r="F28" s="445">
        <v>3</v>
      </c>
      <c r="G28" s="445">
        <v>3</v>
      </c>
      <c r="H28" s="447">
        <f>SUM(G28/F28*100)</f>
        <v>100</v>
      </c>
      <c r="I28" s="61"/>
      <c r="J28" s="61"/>
      <c r="K28" s="61"/>
      <c r="L28" s="61"/>
      <c r="M28" s="61"/>
      <c r="N28" s="61"/>
      <c r="O28" s="61"/>
      <c r="P28" s="61"/>
      <c r="Q28" s="61"/>
      <c r="R28" s="61"/>
      <c r="S28" s="61"/>
      <c r="T28" s="61"/>
      <c r="U28" s="61"/>
      <c r="V28" s="61"/>
      <c r="W28" s="61"/>
      <c r="X28" s="61"/>
    </row>
    <row r="29" spans="2:24" s="60" customFormat="1" ht="35.25" customHeight="1">
      <c r="B29" s="164" t="s">
        <v>179</v>
      </c>
      <c r="C29" s="73" t="s">
        <v>31</v>
      </c>
      <c r="D29" s="445">
        <v>7305459</v>
      </c>
      <c r="E29" s="445">
        <v>7500000</v>
      </c>
      <c r="F29" s="445">
        <v>1875000</v>
      </c>
      <c r="G29" s="445">
        <v>1781260</v>
      </c>
      <c r="H29" s="447">
        <f>SUM(G29/F29*100)</f>
        <v>95.00053333333334</v>
      </c>
      <c r="I29" s="61"/>
      <c r="J29" s="61"/>
      <c r="K29" s="61"/>
      <c r="L29" s="61"/>
      <c r="M29" s="61"/>
      <c r="N29" s="61"/>
      <c r="O29" s="61"/>
      <c r="P29" s="61"/>
      <c r="Q29" s="61"/>
      <c r="R29" s="61"/>
      <c r="S29" s="61"/>
      <c r="T29" s="61"/>
      <c r="U29" s="61"/>
      <c r="V29" s="61"/>
      <c r="W29" s="61"/>
      <c r="X29" s="61"/>
    </row>
    <row r="30" spans="2:24" s="60" customFormat="1" ht="35.25" customHeight="1">
      <c r="B30" s="164" t="s">
        <v>825</v>
      </c>
      <c r="C30" s="73" t="s">
        <v>826</v>
      </c>
      <c r="D30" s="445">
        <v>275000</v>
      </c>
      <c r="E30" s="445"/>
      <c r="F30" s="445"/>
      <c r="G30" s="445"/>
      <c r="H30" s="447"/>
      <c r="I30" s="61"/>
      <c r="J30" s="61"/>
      <c r="K30" s="61"/>
      <c r="L30" s="61"/>
      <c r="M30" s="61"/>
      <c r="N30" s="61"/>
      <c r="O30" s="61"/>
      <c r="P30" s="61"/>
      <c r="Q30" s="61"/>
      <c r="R30" s="61"/>
      <c r="S30" s="61"/>
      <c r="T30" s="61"/>
      <c r="U30" s="61"/>
      <c r="V30" s="61"/>
      <c r="W30" s="61"/>
      <c r="X30" s="61"/>
    </row>
    <row r="31" spans="2:24" s="60" customFormat="1" ht="35.25" customHeight="1">
      <c r="B31" s="164" t="s">
        <v>180</v>
      </c>
      <c r="C31" s="73" t="s">
        <v>124</v>
      </c>
      <c r="D31" s="445">
        <v>378907</v>
      </c>
      <c r="E31" s="445">
        <v>379664</v>
      </c>
      <c r="F31" s="445">
        <v>75000</v>
      </c>
      <c r="G31" s="445">
        <v>65352</v>
      </c>
      <c r="H31" s="447">
        <f>SUM(G31/F31*100)</f>
        <v>87.136</v>
      </c>
      <c r="I31" s="61"/>
      <c r="J31" s="61"/>
      <c r="K31" s="61"/>
      <c r="L31" s="61"/>
      <c r="M31" s="61"/>
      <c r="N31" s="61"/>
      <c r="O31" s="61"/>
      <c r="P31" s="61"/>
      <c r="Q31" s="61"/>
      <c r="R31" s="61"/>
      <c r="S31" s="61"/>
      <c r="T31" s="61"/>
      <c r="U31" s="61"/>
      <c r="V31" s="61"/>
      <c r="W31" s="61"/>
      <c r="X31" s="61"/>
    </row>
    <row r="32" spans="2:24" s="68" customFormat="1" ht="35.25" customHeight="1">
      <c r="B32" s="164" t="s">
        <v>181</v>
      </c>
      <c r="C32" s="74" t="s">
        <v>125</v>
      </c>
      <c r="D32" s="445">
        <v>44329</v>
      </c>
      <c r="E32" s="445">
        <v>85186</v>
      </c>
      <c r="F32" s="445">
        <v>17000</v>
      </c>
      <c r="G32" s="445">
        <v>1550</v>
      </c>
      <c r="H32" s="447">
        <f>SUM(G32/F32*100)</f>
        <v>9.117647058823529</v>
      </c>
      <c r="I32" s="75"/>
      <c r="J32" s="75"/>
      <c r="K32" s="75"/>
      <c r="L32" s="75"/>
      <c r="M32" s="75"/>
      <c r="N32" s="75"/>
      <c r="O32" s="75"/>
      <c r="P32" s="75"/>
      <c r="Q32" s="75"/>
      <c r="R32" s="75"/>
      <c r="S32" s="75"/>
      <c r="T32" s="75"/>
      <c r="U32" s="75"/>
      <c r="V32" s="75"/>
      <c r="W32" s="75"/>
      <c r="X32" s="75"/>
    </row>
    <row r="33" spans="2:24" s="60" customFormat="1" ht="35.25" customHeight="1">
      <c r="B33" s="164" t="s">
        <v>182</v>
      </c>
      <c r="C33" s="73" t="s">
        <v>32</v>
      </c>
      <c r="D33" s="445">
        <v>122832</v>
      </c>
      <c r="E33" s="445">
        <v>1579621</v>
      </c>
      <c r="F33" s="445">
        <v>676509</v>
      </c>
      <c r="G33" s="445">
        <v>964616</v>
      </c>
      <c r="H33" s="447">
        <f>SUM(G33/F33*100)</f>
        <v>142.58731221609764</v>
      </c>
      <c r="I33" s="61"/>
      <c r="J33" s="61"/>
      <c r="K33" s="61"/>
      <c r="L33" s="61"/>
      <c r="M33" s="61"/>
      <c r="N33" s="61"/>
      <c r="O33" s="61"/>
      <c r="P33" s="61"/>
      <c r="Q33" s="61"/>
      <c r="R33" s="61"/>
      <c r="S33" s="61"/>
      <c r="T33" s="61"/>
      <c r="U33" s="61"/>
      <c r="V33" s="61"/>
      <c r="W33" s="61"/>
      <c r="X33" s="61"/>
    </row>
    <row r="34" spans="2:24" s="60" customFormat="1" ht="35.25" customHeight="1">
      <c r="B34" s="164" t="s">
        <v>183</v>
      </c>
      <c r="C34" s="73" t="s">
        <v>68</v>
      </c>
      <c r="D34" s="445"/>
      <c r="E34" s="445">
        <v>7</v>
      </c>
      <c r="F34" s="445">
        <v>3</v>
      </c>
      <c r="G34" s="445">
        <v>4</v>
      </c>
      <c r="H34" s="447">
        <f>SUM(G34/F34*100)</f>
        <v>133.33333333333331</v>
      </c>
      <c r="I34" s="61"/>
      <c r="J34" s="61"/>
      <c r="K34" s="61"/>
      <c r="L34" s="61"/>
      <c r="M34" s="61"/>
      <c r="N34" s="61"/>
      <c r="O34" s="61"/>
      <c r="P34" s="61"/>
      <c r="Q34" s="61"/>
      <c r="R34" s="61"/>
      <c r="S34" s="61"/>
      <c r="T34" s="61"/>
      <c r="U34" s="61"/>
      <c r="V34" s="61"/>
      <c r="W34" s="61"/>
      <c r="X34" s="61"/>
    </row>
    <row r="35" spans="2:24" s="60" customFormat="1" ht="35.25" customHeight="1">
      <c r="B35" s="164" t="s">
        <v>885</v>
      </c>
      <c r="C35" s="73" t="s">
        <v>827</v>
      </c>
      <c r="D35" s="445"/>
      <c r="E35" s="445"/>
      <c r="F35" s="445"/>
      <c r="G35" s="445"/>
      <c r="H35" s="447"/>
      <c r="I35" s="61"/>
      <c r="J35" s="61"/>
      <c r="K35" s="61"/>
      <c r="L35" s="61"/>
      <c r="M35" s="61"/>
      <c r="N35" s="61"/>
      <c r="O35" s="61"/>
      <c r="P35" s="61"/>
      <c r="Q35" s="61"/>
      <c r="R35" s="61"/>
      <c r="S35" s="61"/>
      <c r="T35" s="61"/>
      <c r="U35" s="61"/>
      <c r="V35" s="61"/>
      <c r="W35" s="61"/>
      <c r="X35" s="61"/>
    </row>
    <row r="36" spans="2:24" s="60" customFormat="1" ht="35.25" customHeight="1">
      <c r="B36" s="164" t="s">
        <v>94</v>
      </c>
      <c r="C36" s="73" t="s">
        <v>33</v>
      </c>
      <c r="D36" s="445">
        <v>1087226</v>
      </c>
      <c r="E36" s="445">
        <v>1131632</v>
      </c>
      <c r="F36" s="445">
        <v>205067</v>
      </c>
      <c r="G36" s="445">
        <v>203307</v>
      </c>
      <c r="H36" s="447">
        <f>SUM(G36/F36*100)</f>
        <v>99.14174391784148</v>
      </c>
      <c r="I36" s="61"/>
      <c r="J36" s="61"/>
      <c r="K36" s="61"/>
      <c r="L36" s="61"/>
      <c r="M36" s="61"/>
      <c r="N36" s="61"/>
      <c r="O36" s="61"/>
      <c r="P36" s="61"/>
      <c r="Q36" s="61"/>
      <c r="R36" s="61"/>
      <c r="S36" s="61"/>
      <c r="T36" s="61"/>
      <c r="U36" s="61"/>
      <c r="V36" s="61"/>
      <c r="W36" s="61"/>
      <c r="X36" s="61"/>
    </row>
    <row r="37" spans="2:24" s="60" customFormat="1" ht="35.25" customHeight="1">
      <c r="B37" s="164" t="s">
        <v>184</v>
      </c>
      <c r="C37" s="73" t="s">
        <v>68</v>
      </c>
      <c r="D37" s="445">
        <v>31</v>
      </c>
      <c r="E37" s="445">
        <v>30</v>
      </c>
      <c r="F37" s="445">
        <v>6</v>
      </c>
      <c r="G37" s="445">
        <v>6</v>
      </c>
      <c r="H37" s="447">
        <f>SUM(G37/F37*100)</f>
        <v>100</v>
      </c>
      <c r="I37" s="61"/>
      <c r="J37" s="61"/>
      <c r="K37" s="61"/>
      <c r="L37" s="61"/>
      <c r="M37" s="61"/>
      <c r="N37" s="61"/>
      <c r="O37" s="61"/>
      <c r="P37" s="61"/>
      <c r="Q37" s="61"/>
      <c r="R37" s="61"/>
      <c r="S37" s="61"/>
      <c r="T37" s="61"/>
      <c r="U37" s="61"/>
      <c r="V37" s="61"/>
      <c r="W37" s="61"/>
      <c r="X37" s="61"/>
    </row>
    <row r="38" spans="2:24" s="60" customFormat="1" ht="35.25" customHeight="1">
      <c r="B38" s="164" t="s">
        <v>185</v>
      </c>
      <c r="C38" s="73" t="s">
        <v>34</v>
      </c>
      <c r="D38" s="445"/>
      <c r="E38" s="445"/>
      <c r="F38" s="445"/>
      <c r="G38" s="445"/>
      <c r="H38" s="447"/>
      <c r="I38" s="61"/>
      <c r="J38" s="61"/>
      <c r="K38" s="61"/>
      <c r="L38" s="61"/>
      <c r="M38" s="61"/>
      <c r="N38" s="61"/>
      <c r="O38" s="61"/>
      <c r="P38" s="61"/>
      <c r="Q38" s="61"/>
      <c r="R38" s="61"/>
      <c r="S38" s="61"/>
      <c r="T38" s="61"/>
      <c r="U38" s="61"/>
      <c r="V38" s="61"/>
      <c r="W38" s="61"/>
      <c r="X38" s="61"/>
    </row>
    <row r="39" spans="2:24" s="60" customFormat="1" ht="35.25" customHeight="1">
      <c r="B39" s="164" t="s">
        <v>186</v>
      </c>
      <c r="C39" s="73" t="s">
        <v>35</v>
      </c>
      <c r="D39" s="445">
        <v>281062</v>
      </c>
      <c r="E39" s="445">
        <v>450000</v>
      </c>
      <c r="F39" s="445">
        <v>100000</v>
      </c>
      <c r="G39" s="445"/>
      <c r="H39" s="447">
        <f>SUM(G39/F39*100)</f>
        <v>0</v>
      </c>
      <c r="I39" s="61"/>
      <c r="J39" s="61"/>
      <c r="K39" s="61"/>
      <c r="L39" s="61"/>
      <c r="M39" s="61"/>
      <c r="N39" s="61"/>
      <c r="O39" s="61"/>
      <c r="P39" s="61"/>
      <c r="Q39" s="61"/>
      <c r="R39" s="61"/>
      <c r="S39" s="61"/>
      <c r="T39" s="61"/>
      <c r="U39" s="61"/>
      <c r="V39" s="61"/>
      <c r="W39" s="61"/>
      <c r="X39" s="61"/>
    </row>
    <row r="40" spans="2:24" s="60" customFormat="1" ht="29.25" customHeight="1">
      <c r="B40" s="164" t="s">
        <v>187</v>
      </c>
      <c r="C40" s="469" t="s">
        <v>886</v>
      </c>
      <c r="D40" s="445">
        <v>5805801</v>
      </c>
      <c r="E40" s="445">
        <v>10914444</v>
      </c>
      <c r="F40" s="445">
        <v>5457222</v>
      </c>
      <c r="G40" s="445">
        <v>5474222</v>
      </c>
      <c r="H40" s="447">
        <f>SUM(G40/F40*100)</f>
        <v>100.31151380684165</v>
      </c>
      <c r="I40" s="61"/>
      <c r="J40" s="61"/>
      <c r="K40" s="61"/>
      <c r="L40" s="61"/>
      <c r="M40" s="61"/>
      <c r="N40" s="61"/>
      <c r="O40" s="61"/>
      <c r="P40" s="61"/>
      <c r="Q40" s="61"/>
      <c r="R40" s="61"/>
      <c r="S40" s="61"/>
      <c r="T40" s="61"/>
      <c r="U40" s="61"/>
      <c r="V40" s="61"/>
      <c r="W40" s="61"/>
      <c r="X40" s="61"/>
    </row>
    <row r="41" spans="2:24" s="60" customFormat="1" ht="29.25" customHeight="1">
      <c r="B41" s="164" t="s">
        <v>95</v>
      </c>
      <c r="C41" s="73" t="s">
        <v>36</v>
      </c>
      <c r="D41" s="445"/>
      <c r="E41" s="445"/>
      <c r="F41" s="445"/>
      <c r="G41" s="445"/>
      <c r="H41" s="447"/>
      <c r="I41" s="61"/>
      <c r="J41" s="61"/>
      <c r="K41" s="61"/>
      <c r="L41" s="61"/>
      <c r="M41" s="61"/>
      <c r="N41" s="61"/>
      <c r="O41" s="61"/>
      <c r="P41" s="61"/>
      <c r="Q41" s="61"/>
      <c r="R41" s="61"/>
      <c r="S41" s="61"/>
      <c r="T41" s="61"/>
      <c r="U41" s="61"/>
      <c r="V41" s="61"/>
      <c r="W41" s="61"/>
      <c r="X41" s="61"/>
    </row>
    <row r="42" spans="2:24" s="60" customFormat="1" ht="35.25" customHeight="1" thickBot="1">
      <c r="B42" s="165" t="s">
        <v>806</v>
      </c>
      <c r="C42" s="166" t="s">
        <v>37</v>
      </c>
      <c r="D42" s="470">
        <v>5833888</v>
      </c>
      <c r="E42" s="470">
        <v>8356321</v>
      </c>
      <c r="F42" s="470">
        <v>2428234</v>
      </c>
      <c r="G42" s="470">
        <v>2292125</v>
      </c>
      <c r="H42" s="471">
        <v>94.39473296230923</v>
      </c>
      <c r="I42" s="61"/>
      <c r="J42" s="61"/>
      <c r="K42" s="61"/>
      <c r="L42" s="61"/>
      <c r="M42" s="61"/>
      <c r="N42" s="61"/>
      <c r="O42" s="61"/>
      <c r="P42" s="61"/>
      <c r="Q42" s="61"/>
      <c r="R42" s="61"/>
      <c r="S42" s="61"/>
      <c r="T42" s="61"/>
      <c r="U42" s="61"/>
      <c r="V42" s="61"/>
      <c r="W42" s="61"/>
      <c r="X42" s="61"/>
    </row>
    <row r="43" spans="2:24" s="60" customFormat="1" ht="18.75">
      <c r="B43" s="65"/>
      <c r="C43" s="64"/>
      <c r="D43" s="50"/>
      <c r="E43" s="7"/>
      <c r="F43" s="6"/>
      <c r="G43" s="6"/>
      <c r="H43" s="6"/>
      <c r="I43" s="61"/>
      <c r="J43" s="61"/>
      <c r="K43" s="61"/>
      <c r="L43" s="61"/>
      <c r="M43" s="61"/>
      <c r="N43" s="61"/>
      <c r="O43" s="61"/>
      <c r="P43" s="61"/>
      <c r="Q43" s="61"/>
      <c r="R43" s="61"/>
      <c r="S43" s="61"/>
      <c r="T43" s="61"/>
      <c r="U43" s="61"/>
      <c r="V43" s="61"/>
      <c r="W43" s="61"/>
      <c r="X43" s="61"/>
    </row>
    <row r="44" spans="2:24" s="60" customFormat="1" ht="18.75">
      <c r="B44" s="65"/>
      <c r="C44" s="64" t="s">
        <v>198</v>
      </c>
      <c r="D44" s="21"/>
      <c r="E44" s="510" t="s">
        <v>656</v>
      </c>
      <c r="F44" s="510"/>
      <c r="G44" s="510"/>
      <c r="H44" s="510"/>
      <c r="I44" s="61"/>
      <c r="J44" s="61"/>
      <c r="K44" s="61"/>
      <c r="L44" s="61"/>
      <c r="M44" s="61"/>
      <c r="N44" s="61"/>
      <c r="O44" s="61"/>
      <c r="P44" s="61"/>
      <c r="Q44" s="61"/>
      <c r="R44" s="61"/>
      <c r="S44" s="61"/>
      <c r="T44" s="61"/>
      <c r="U44" s="61"/>
      <c r="V44" s="61"/>
      <c r="W44" s="61"/>
      <c r="X44" s="61"/>
    </row>
    <row r="45" spans="2:24" s="60" customFormat="1" ht="27" customHeight="1">
      <c r="B45" s="65"/>
      <c r="C45" s="64" t="s">
        <v>199</v>
      </c>
      <c r="D45" s="111" t="s">
        <v>621</v>
      </c>
      <c r="E45" s="2"/>
      <c r="F45" s="21"/>
      <c r="G45" s="21"/>
      <c r="H45" s="21"/>
      <c r="I45" s="61"/>
      <c r="J45" s="61"/>
      <c r="K45" s="61"/>
      <c r="L45" s="61"/>
      <c r="M45" s="61"/>
      <c r="N45" s="61"/>
      <c r="O45" s="61"/>
      <c r="P45" s="61"/>
      <c r="Q45" s="61"/>
      <c r="R45" s="61"/>
      <c r="S45" s="61"/>
      <c r="T45" s="61"/>
      <c r="U45" s="61"/>
      <c r="V45" s="61"/>
      <c r="W45" s="61"/>
      <c r="X45" s="61"/>
    </row>
    <row r="46" spans="2:24" ht="15.75">
      <c r="B46" s="6"/>
      <c r="C46" s="7"/>
      <c r="D46" s="50"/>
      <c r="E46" s="7"/>
      <c r="F46" s="6"/>
      <c r="G46" s="6"/>
      <c r="H46" s="6"/>
      <c r="I46" s="4"/>
      <c r="J46" s="4"/>
      <c r="K46" s="4"/>
      <c r="L46" s="4"/>
      <c r="M46" s="4"/>
      <c r="N46" s="4"/>
      <c r="O46" s="4"/>
      <c r="P46" s="4"/>
      <c r="Q46" s="4"/>
      <c r="R46" s="4"/>
      <c r="S46" s="4"/>
      <c r="T46" s="4"/>
      <c r="U46" s="4"/>
      <c r="V46" s="4"/>
      <c r="W46" s="4"/>
      <c r="X46" s="4"/>
    </row>
    <row r="47" spans="2:24" ht="15.75">
      <c r="B47" s="509" t="s">
        <v>872</v>
      </c>
      <c r="C47" s="509"/>
      <c r="D47" s="51"/>
      <c r="E47" s="4"/>
      <c r="F47" s="6"/>
      <c r="G47" s="6"/>
      <c r="H47" s="6"/>
      <c r="I47" s="111"/>
      <c r="J47" s="4"/>
      <c r="K47" s="4"/>
      <c r="L47" s="4"/>
      <c r="M47" s="4"/>
      <c r="N47" s="4"/>
      <c r="O47" s="4"/>
      <c r="P47" s="4"/>
      <c r="Q47" s="4"/>
      <c r="R47" s="4"/>
      <c r="S47" s="4"/>
      <c r="T47" s="4"/>
      <c r="U47" s="4"/>
      <c r="V47" s="4"/>
      <c r="W47" s="4"/>
      <c r="X47" s="4"/>
    </row>
    <row r="48" spans="2:24" ht="24" customHeight="1">
      <c r="B48" s="21"/>
      <c r="C48" s="21"/>
      <c r="D48" s="51"/>
      <c r="E48" s="4"/>
      <c r="F48" s="6"/>
      <c r="G48" s="6"/>
      <c r="H48" s="6"/>
      <c r="I48" s="21"/>
      <c r="J48" s="4"/>
      <c r="K48" s="4"/>
      <c r="L48" s="4"/>
      <c r="M48" s="4"/>
      <c r="N48" s="4"/>
      <c r="O48" s="4"/>
      <c r="P48" s="4"/>
      <c r="Q48" s="4"/>
      <c r="R48" s="4"/>
      <c r="S48" s="4"/>
      <c r="T48" s="4"/>
      <c r="U48" s="4"/>
      <c r="V48" s="4"/>
      <c r="W48" s="4"/>
      <c r="X48" s="4"/>
    </row>
    <row r="49" spans="2:24" ht="15.75">
      <c r="B49" s="6"/>
      <c r="C49" s="7"/>
      <c r="D49" s="51"/>
      <c r="E49" s="4"/>
      <c r="F49" s="6"/>
      <c r="G49" s="6"/>
      <c r="H49" s="6"/>
      <c r="I49" s="4"/>
      <c r="J49" s="4"/>
      <c r="K49" s="4"/>
      <c r="L49" s="4"/>
      <c r="M49" s="4"/>
      <c r="N49" s="4"/>
      <c r="O49" s="4"/>
      <c r="P49" s="4"/>
      <c r="Q49" s="4"/>
      <c r="R49" s="4"/>
      <c r="S49" s="4"/>
      <c r="T49" s="4"/>
      <c r="U49" s="4"/>
      <c r="V49" s="4"/>
      <c r="W49" s="4"/>
      <c r="X49" s="4"/>
    </row>
    <row r="50" spans="2:24" ht="15.75">
      <c r="B50" s="6"/>
      <c r="C50" s="4"/>
      <c r="D50" s="52"/>
      <c r="E50" s="8"/>
      <c r="F50" s="6"/>
      <c r="G50" s="6"/>
      <c r="H50" s="6"/>
      <c r="I50" s="4"/>
      <c r="J50" s="4"/>
      <c r="K50" s="4"/>
      <c r="L50" s="4"/>
      <c r="M50" s="4"/>
      <c r="N50" s="4"/>
      <c r="O50" s="4"/>
      <c r="P50" s="4"/>
      <c r="Q50" s="4"/>
      <c r="R50" s="4"/>
      <c r="S50" s="4"/>
      <c r="T50" s="4"/>
      <c r="U50" s="4"/>
      <c r="V50" s="4"/>
      <c r="W50" s="4"/>
      <c r="X50" s="4"/>
    </row>
    <row r="51" spans="2:24" ht="15.75">
      <c r="B51" s="6"/>
      <c r="C51" s="4"/>
      <c r="D51" s="52"/>
      <c r="E51" s="8"/>
      <c r="F51" s="6"/>
      <c r="G51" s="6"/>
      <c r="H51" s="6"/>
      <c r="I51" s="4"/>
      <c r="J51" s="4"/>
      <c r="K51" s="4"/>
      <c r="L51" s="4"/>
      <c r="M51" s="4"/>
      <c r="N51" s="4"/>
      <c r="O51" s="4"/>
      <c r="P51" s="4"/>
      <c r="Q51" s="4"/>
      <c r="R51" s="4"/>
      <c r="S51" s="4"/>
      <c r="T51" s="4"/>
      <c r="U51" s="4"/>
      <c r="V51" s="4"/>
      <c r="W51" s="4"/>
      <c r="X51" s="4"/>
    </row>
    <row r="52" spans="2:24" ht="15.75">
      <c r="B52" s="6"/>
      <c r="C52" s="4"/>
      <c r="D52" s="52"/>
      <c r="E52" s="8"/>
      <c r="F52" s="6"/>
      <c r="G52" s="6"/>
      <c r="H52" s="6"/>
      <c r="I52" s="4"/>
      <c r="J52" s="4"/>
      <c r="K52" s="4"/>
      <c r="L52" s="4"/>
      <c r="M52" s="4"/>
      <c r="N52" s="4"/>
      <c r="O52" s="4"/>
      <c r="P52" s="4"/>
      <c r="Q52" s="4"/>
      <c r="R52" s="4"/>
      <c r="S52" s="4"/>
      <c r="T52" s="4"/>
      <c r="U52" s="4"/>
      <c r="V52" s="4"/>
      <c r="W52" s="4"/>
      <c r="X52" s="4"/>
    </row>
    <row r="53" spans="2:24" ht="15.75">
      <c r="B53" s="6"/>
      <c r="C53" s="8"/>
      <c r="D53" s="52"/>
      <c r="E53" s="8"/>
      <c r="F53" s="6"/>
      <c r="G53" s="6"/>
      <c r="H53" s="6"/>
      <c r="I53" s="4"/>
      <c r="J53" s="4"/>
      <c r="K53" s="4"/>
      <c r="L53" s="4"/>
      <c r="M53" s="4"/>
      <c r="N53" s="4"/>
      <c r="O53" s="4"/>
      <c r="P53" s="4"/>
      <c r="Q53" s="4"/>
      <c r="R53" s="4"/>
      <c r="S53" s="4"/>
      <c r="T53" s="4"/>
      <c r="U53" s="4"/>
      <c r="V53" s="4"/>
      <c r="W53" s="4"/>
      <c r="X53" s="4"/>
    </row>
    <row r="54" spans="2:24" ht="15.75">
      <c r="B54" s="6"/>
      <c r="C54" s="8"/>
      <c r="D54" s="52"/>
      <c r="E54" s="8"/>
      <c r="F54" s="6"/>
      <c r="G54" s="6"/>
      <c r="H54" s="6"/>
      <c r="I54" s="4"/>
      <c r="J54" s="4"/>
      <c r="K54" s="4"/>
      <c r="L54" s="4"/>
      <c r="M54" s="4"/>
      <c r="N54" s="4"/>
      <c r="O54" s="4"/>
      <c r="P54" s="4"/>
      <c r="Q54" s="4"/>
      <c r="R54" s="4"/>
      <c r="S54" s="4"/>
      <c r="T54" s="4"/>
      <c r="U54" s="4"/>
      <c r="V54" s="4"/>
      <c r="W54" s="4"/>
      <c r="X54" s="4"/>
    </row>
    <row r="55" spans="2:24" ht="15.75">
      <c r="B55" s="6"/>
      <c r="C55" s="8"/>
      <c r="D55" s="52"/>
      <c r="E55" s="8"/>
      <c r="F55" s="6"/>
      <c r="G55" s="6"/>
      <c r="H55" s="6"/>
      <c r="I55" s="4"/>
      <c r="J55" s="4"/>
      <c r="K55" s="4"/>
      <c r="L55" s="4"/>
      <c r="M55" s="4"/>
      <c r="N55" s="4"/>
      <c r="O55" s="4"/>
      <c r="P55" s="4"/>
      <c r="Q55" s="4"/>
      <c r="R55" s="4"/>
      <c r="S55" s="4"/>
      <c r="T55" s="4"/>
      <c r="U55" s="4"/>
      <c r="V55" s="4"/>
      <c r="W55" s="4"/>
      <c r="X55" s="4"/>
    </row>
    <row r="56" spans="2:20" ht="15.75">
      <c r="B56" s="6"/>
      <c r="C56" s="8"/>
      <c r="D56" s="51"/>
      <c r="E56" s="4"/>
      <c r="F56" s="6"/>
      <c r="G56" s="6"/>
      <c r="H56" s="6"/>
      <c r="I56" s="4"/>
      <c r="J56" s="4"/>
      <c r="K56" s="4"/>
      <c r="L56" s="4"/>
      <c r="M56" s="4"/>
      <c r="N56" s="4"/>
      <c r="O56" s="4"/>
      <c r="P56" s="4"/>
      <c r="Q56" s="4"/>
      <c r="R56" s="4"/>
      <c r="S56" s="4"/>
      <c r="T56" s="4"/>
    </row>
    <row r="57" spans="2:20" ht="15.75">
      <c r="B57" s="6"/>
      <c r="C57" s="8"/>
      <c r="D57" s="51"/>
      <c r="E57" s="4"/>
      <c r="F57" s="6"/>
      <c r="G57" s="6"/>
      <c r="H57" s="6"/>
      <c r="I57" s="4"/>
      <c r="J57" s="4"/>
      <c r="K57" s="4"/>
      <c r="L57" s="4"/>
      <c r="M57" s="4"/>
      <c r="N57" s="4"/>
      <c r="O57" s="4"/>
      <c r="P57" s="4"/>
      <c r="Q57" s="4"/>
      <c r="R57" s="4"/>
      <c r="S57" s="4"/>
      <c r="T57" s="4"/>
    </row>
    <row r="58" spans="2:20" ht="15.75">
      <c r="B58" s="6"/>
      <c r="C58" s="8"/>
      <c r="D58" s="51"/>
      <c r="E58" s="4"/>
      <c r="F58" s="6"/>
      <c r="G58" s="6"/>
      <c r="H58" s="6"/>
      <c r="I58" s="4"/>
      <c r="J58" s="4"/>
      <c r="K58" s="4"/>
      <c r="L58" s="4"/>
      <c r="M58" s="4"/>
      <c r="N58" s="4"/>
      <c r="O58" s="4"/>
      <c r="P58" s="4"/>
      <c r="Q58" s="4"/>
      <c r="R58" s="4"/>
      <c r="S58" s="4"/>
      <c r="T58" s="4"/>
    </row>
    <row r="59" spans="2:20" ht="15.75">
      <c r="B59" s="6"/>
      <c r="C59" s="4"/>
      <c r="D59" s="52"/>
      <c r="E59" s="8"/>
      <c r="F59" s="6"/>
      <c r="G59" s="6"/>
      <c r="H59" s="6"/>
      <c r="I59" s="4"/>
      <c r="J59" s="4"/>
      <c r="K59" s="4"/>
      <c r="L59" s="4"/>
      <c r="M59" s="4"/>
      <c r="N59" s="4"/>
      <c r="O59" s="4"/>
      <c r="P59" s="4"/>
      <c r="Q59" s="4"/>
      <c r="R59" s="4"/>
      <c r="S59" s="4"/>
      <c r="T59" s="4"/>
    </row>
    <row r="60" spans="2:20" ht="15.75">
      <c r="B60" s="6"/>
      <c r="C60" s="4"/>
      <c r="D60" s="52"/>
      <c r="E60" s="8"/>
      <c r="F60" s="6"/>
      <c r="G60" s="6"/>
      <c r="H60" s="6"/>
      <c r="I60" s="4"/>
      <c r="J60" s="4"/>
      <c r="K60" s="4"/>
      <c r="L60" s="4"/>
      <c r="M60" s="4"/>
      <c r="N60" s="4"/>
      <c r="O60" s="4"/>
      <c r="P60" s="4"/>
      <c r="Q60" s="4"/>
      <c r="R60" s="4"/>
      <c r="S60" s="4"/>
      <c r="T60" s="4"/>
    </row>
    <row r="61" spans="2:20" ht="15.75">
      <c r="B61" s="6"/>
      <c r="C61" s="4"/>
      <c r="D61" s="52"/>
      <c r="E61" s="8"/>
      <c r="F61" s="6"/>
      <c r="G61" s="6"/>
      <c r="H61" s="6"/>
      <c r="I61" s="4"/>
      <c r="J61" s="4"/>
      <c r="K61" s="4"/>
      <c r="L61" s="4"/>
      <c r="M61" s="4"/>
      <c r="N61" s="4"/>
      <c r="O61" s="4"/>
      <c r="P61" s="4"/>
      <c r="Q61" s="4"/>
      <c r="R61" s="4"/>
      <c r="S61" s="4"/>
      <c r="T61" s="4"/>
    </row>
    <row r="62" spans="2:20" ht="15.75">
      <c r="B62" s="6"/>
      <c r="C62" s="8"/>
      <c r="D62" s="52"/>
      <c r="E62" s="8"/>
      <c r="F62" s="6"/>
      <c r="G62" s="6"/>
      <c r="H62" s="6"/>
      <c r="I62" s="4"/>
      <c r="J62" s="4"/>
      <c r="K62" s="4"/>
      <c r="L62" s="4"/>
      <c r="M62" s="4"/>
      <c r="N62" s="4"/>
      <c r="O62" s="4"/>
      <c r="P62" s="4"/>
      <c r="Q62" s="4"/>
      <c r="R62" s="4"/>
      <c r="S62" s="4"/>
      <c r="T62" s="4"/>
    </row>
    <row r="63" spans="2:20" ht="15.75">
      <c r="B63" s="6"/>
      <c r="C63" s="8"/>
      <c r="D63" s="51"/>
      <c r="E63" s="4"/>
      <c r="F63" s="4"/>
      <c r="G63" s="4"/>
      <c r="H63" s="4"/>
      <c r="I63" s="4"/>
      <c r="J63" s="4"/>
      <c r="K63" s="4"/>
      <c r="L63" s="4"/>
      <c r="M63" s="4"/>
      <c r="N63" s="4"/>
      <c r="O63" s="4"/>
      <c r="P63" s="4"/>
      <c r="Q63" s="4"/>
      <c r="R63" s="4"/>
      <c r="S63" s="4"/>
      <c r="T63" s="4"/>
    </row>
    <row r="64" spans="2:20" ht="15.75">
      <c r="B64" s="6"/>
      <c r="C64" s="8"/>
      <c r="D64" s="51"/>
      <c r="E64" s="4"/>
      <c r="F64" s="4"/>
      <c r="G64" s="4"/>
      <c r="H64" s="4"/>
      <c r="I64" s="4"/>
      <c r="J64" s="4"/>
      <c r="K64" s="4"/>
      <c r="L64" s="4"/>
      <c r="M64" s="4"/>
      <c r="N64" s="4"/>
      <c r="O64" s="4"/>
      <c r="P64" s="4"/>
      <c r="Q64" s="4"/>
      <c r="R64" s="4"/>
      <c r="S64" s="4"/>
      <c r="T64" s="4"/>
    </row>
    <row r="65" spans="2:20" ht="15.75">
      <c r="B65" s="6"/>
      <c r="C65" s="8"/>
      <c r="D65" s="51"/>
      <c r="E65" s="4"/>
      <c r="F65" s="4"/>
      <c r="G65" s="4"/>
      <c r="H65" s="4"/>
      <c r="I65" s="4"/>
      <c r="J65" s="4"/>
      <c r="K65" s="4"/>
      <c r="L65" s="4"/>
      <c r="M65" s="4"/>
      <c r="N65" s="4"/>
      <c r="O65" s="4"/>
      <c r="P65" s="4"/>
      <c r="Q65" s="4"/>
      <c r="R65" s="4"/>
      <c r="S65" s="4"/>
      <c r="T65" s="4"/>
    </row>
    <row r="66" spans="2:16" ht="15.75">
      <c r="B66" s="4"/>
      <c r="C66" s="4"/>
      <c r="D66" s="51"/>
      <c r="E66" s="4"/>
      <c r="F66" s="4"/>
      <c r="G66" s="4"/>
      <c r="H66" s="4"/>
      <c r="I66" s="4"/>
      <c r="J66" s="4"/>
      <c r="K66" s="4"/>
      <c r="L66" s="4"/>
      <c r="M66" s="4"/>
      <c r="N66" s="4"/>
      <c r="O66" s="4"/>
      <c r="P66" s="4"/>
    </row>
    <row r="67" spans="2:16" ht="15.75">
      <c r="B67" s="4"/>
      <c r="C67" s="4"/>
      <c r="D67" s="51"/>
      <c r="E67" s="4"/>
      <c r="F67" s="4"/>
      <c r="G67" s="4"/>
      <c r="H67" s="4"/>
      <c r="I67" s="4"/>
      <c r="J67" s="4"/>
      <c r="K67" s="4"/>
      <c r="L67" s="4"/>
      <c r="M67" s="4"/>
      <c r="N67" s="4"/>
      <c r="O67" s="4"/>
      <c r="P67" s="4"/>
    </row>
    <row r="68" spans="2:16" ht="15.75">
      <c r="B68" s="4"/>
      <c r="C68" s="4"/>
      <c r="D68" s="51"/>
      <c r="E68" s="4"/>
      <c r="F68" s="4"/>
      <c r="G68" s="4"/>
      <c r="H68" s="4"/>
      <c r="I68" s="4"/>
      <c r="J68" s="4"/>
      <c r="K68" s="4"/>
      <c r="L68" s="4"/>
      <c r="M68" s="4"/>
      <c r="N68" s="4"/>
      <c r="O68" s="4"/>
      <c r="P68" s="4"/>
    </row>
    <row r="69" spans="2:16" ht="15.75">
      <c r="B69" s="4"/>
      <c r="C69" s="4"/>
      <c r="D69" s="51"/>
      <c r="E69" s="4"/>
      <c r="F69" s="4"/>
      <c r="G69" s="4"/>
      <c r="H69" s="4"/>
      <c r="I69" s="4"/>
      <c r="J69" s="4"/>
      <c r="K69" s="4"/>
      <c r="L69" s="4"/>
      <c r="M69" s="4"/>
      <c r="N69" s="4"/>
      <c r="O69" s="4"/>
      <c r="P69" s="4"/>
    </row>
    <row r="70" spans="2:16" ht="15.75">
      <c r="B70" s="4"/>
      <c r="C70" s="4"/>
      <c r="D70" s="51"/>
      <c r="E70" s="4"/>
      <c r="F70" s="4"/>
      <c r="G70" s="4"/>
      <c r="H70" s="4"/>
      <c r="I70" s="4"/>
      <c r="J70" s="4"/>
      <c r="K70" s="4"/>
      <c r="L70" s="4"/>
      <c r="M70" s="4"/>
      <c r="N70" s="4"/>
      <c r="O70" s="4"/>
      <c r="P70" s="4"/>
    </row>
    <row r="71" spans="2:16" ht="15.75">
      <c r="B71" s="4"/>
      <c r="C71" s="4"/>
      <c r="D71" s="51"/>
      <c r="E71" s="4"/>
      <c r="F71" s="4"/>
      <c r="G71" s="4"/>
      <c r="H71" s="4"/>
      <c r="I71" s="4"/>
      <c r="J71" s="4"/>
      <c r="K71" s="4"/>
      <c r="L71" s="4"/>
      <c r="M71" s="4"/>
      <c r="N71" s="4"/>
      <c r="O71" s="4"/>
      <c r="P71" s="4"/>
    </row>
    <row r="72" spans="2:16" ht="15.75">
      <c r="B72" s="4"/>
      <c r="C72" s="4"/>
      <c r="D72" s="51"/>
      <c r="E72" s="4"/>
      <c r="F72" s="4"/>
      <c r="G72" s="4"/>
      <c r="H72" s="4"/>
      <c r="I72" s="4"/>
      <c r="J72" s="4"/>
      <c r="K72" s="4"/>
      <c r="L72" s="4"/>
      <c r="M72" s="4"/>
      <c r="N72" s="4"/>
      <c r="O72" s="4"/>
      <c r="P72" s="4"/>
    </row>
    <row r="73" spans="2:16" ht="15.75">
      <c r="B73" s="4"/>
      <c r="C73" s="4"/>
      <c r="D73" s="51"/>
      <c r="E73" s="4"/>
      <c r="F73" s="4"/>
      <c r="G73" s="4"/>
      <c r="H73" s="4"/>
      <c r="I73" s="4"/>
      <c r="J73" s="4"/>
      <c r="K73" s="4"/>
      <c r="L73" s="4"/>
      <c r="M73" s="4"/>
      <c r="N73" s="4"/>
      <c r="O73" s="4"/>
      <c r="P73" s="4"/>
    </row>
    <row r="74" spans="2:16" ht="15.75">
      <c r="B74" s="4"/>
      <c r="C74" s="4"/>
      <c r="D74" s="51"/>
      <c r="E74" s="4"/>
      <c r="F74" s="4"/>
      <c r="G74" s="4"/>
      <c r="H74" s="4"/>
      <c r="I74" s="4"/>
      <c r="J74" s="4"/>
      <c r="K74" s="4"/>
      <c r="L74" s="4"/>
      <c r="M74" s="4"/>
      <c r="N74" s="4"/>
      <c r="O74" s="4"/>
      <c r="P74" s="4"/>
    </row>
    <row r="75" spans="2:16" ht="15.75">
      <c r="B75" s="4"/>
      <c r="C75" s="4"/>
      <c r="D75" s="51"/>
      <c r="E75" s="4"/>
      <c r="F75" s="4"/>
      <c r="G75" s="4"/>
      <c r="H75" s="4"/>
      <c r="I75" s="4"/>
      <c r="J75" s="4"/>
      <c r="K75" s="4"/>
      <c r="L75" s="4"/>
      <c r="M75" s="4"/>
      <c r="N75" s="4"/>
      <c r="O75" s="4"/>
      <c r="P75" s="4"/>
    </row>
    <row r="76" spans="2:16" ht="15.75">
      <c r="B76" s="4"/>
      <c r="C76" s="4"/>
      <c r="D76" s="51"/>
      <c r="E76" s="4"/>
      <c r="F76" s="4"/>
      <c r="G76" s="4"/>
      <c r="H76" s="4"/>
      <c r="I76" s="4"/>
      <c r="J76" s="4"/>
      <c r="K76" s="4"/>
      <c r="L76" s="4"/>
      <c r="M76" s="4"/>
      <c r="N76" s="4"/>
      <c r="O76" s="4"/>
      <c r="P76" s="4"/>
    </row>
    <row r="77" spans="2:16" ht="15.75">
      <c r="B77" s="4"/>
      <c r="C77" s="4"/>
      <c r="D77" s="51"/>
      <c r="E77" s="4"/>
      <c r="F77" s="4"/>
      <c r="G77" s="4"/>
      <c r="H77" s="4"/>
      <c r="I77" s="4"/>
      <c r="J77" s="4"/>
      <c r="K77" s="4"/>
      <c r="L77" s="4"/>
      <c r="M77" s="4"/>
      <c r="N77" s="4"/>
      <c r="O77" s="4"/>
      <c r="P77" s="4"/>
    </row>
    <row r="78" spans="2:16" ht="15.75">
      <c r="B78" s="4"/>
      <c r="C78" s="4"/>
      <c r="D78" s="51"/>
      <c r="E78" s="4"/>
      <c r="F78" s="4"/>
      <c r="G78" s="4"/>
      <c r="H78" s="4"/>
      <c r="I78" s="4"/>
      <c r="J78" s="4"/>
      <c r="K78" s="4"/>
      <c r="L78" s="4"/>
      <c r="M78" s="4"/>
      <c r="N78" s="4"/>
      <c r="O78" s="4"/>
      <c r="P78" s="4"/>
    </row>
    <row r="79" spans="2:16" ht="15.75">
      <c r="B79" s="4"/>
      <c r="C79" s="4"/>
      <c r="D79" s="51"/>
      <c r="E79" s="4"/>
      <c r="F79" s="4"/>
      <c r="G79" s="4"/>
      <c r="H79" s="4"/>
      <c r="I79" s="4"/>
      <c r="J79" s="4"/>
      <c r="K79" s="4"/>
      <c r="L79" s="4"/>
      <c r="M79" s="4"/>
      <c r="N79" s="4"/>
      <c r="O79" s="4"/>
      <c r="P79" s="4"/>
    </row>
    <row r="80" spans="2:16" ht="15.75">
      <c r="B80" s="4"/>
      <c r="C80" s="4"/>
      <c r="D80" s="51"/>
      <c r="E80" s="4"/>
      <c r="F80" s="4"/>
      <c r="G80" s="4"/>
      <c r="H80" s="4"/>
      <c r="I80" s="4"/>
      <c r="J80" s="4"/>
      <c r="K80" s="4"/>
      <c r="L80" s="4"/>
      <c r="M80" s="4"/>
      <c r="N80" s="4"/>
      <c r="O80" s="4"/>
      <c r="P80" s="4"/>
    </row>
    <row r="81" spans="2:16" ht="15.75">
      <c r="B81" s="4"/>
      <c r="C81" s="4"/>
      <c r="D81" s="51"/>
      <c r="E81" s="4"/>
      <c r="F81" s="4"/>
      <c r="G81" s="4"/>
      <c r="H81" s="4"/>
      <c r="I81" s="4"/>
      <c r="J81" s="4"/>
      <c r="K81" s="4"/>
      <c r="L81" s="4"/>
      <c r="M81" s="4"/>
      <c r="N81" s="4"/>
      <c r="O81" s="4"/>
      <c r="P81" s="4"/>
    </row>
    <row r="82" spans="2:16" ht="15.75">
      <c r="B82" s="4"/>
      <c r="C82" s="4"/>
      <c r="D82" s="51"/>
      <c r="E82" s="4"/>
      <c r="F82" s="4"/>
      <c r="G82" s="4"/>
      <c r="H82" s="4"/>
      <c r="I82" s="4"/>
      <c r="J82" s="4"/>
      <c r="K82" s="4"/>
      <c r="L82" s="4"/>
      <c r="M82" s="4"/>
      <c r="N82" s="4"/>
      <c r="O82" s="4"/>
      <c r="P82" s="4"/>
    </row>
    <row r="83" spans="2:16" ht="15.75">
      <c r="B83" s="4"/>
      <c r="C83" s="4"/>
      <c r="D83" s="51"/>
      <c r="E83" s="4"/>
      <c r="F83" s="4"/>
      <c r="G83" s="4"/>
      <c r="H83" s="4"/>
      <c r="I83" s="4"/>
      <c r="J83" s="4"/>
      <c r="K83" s="4"/>
      <c r="L83" s="4"/>
      <c r="M83" s="4"/>
      <c r="N83" s="4"/>
      <c r="O83" s="4"/>
      <c r="P83" s="4"/>
    </row>
    <row r="84" spans="2:16" ht="15.75">
      <c r="B84" s="4"/>
      <c r="C84" s="4"/>
      <c r="D84" s="51"/>
      <c r="E84" s="4"/>
      <c r="F84" s="4"/>
      <c r="G84" s="4"/>
      <c r="H84" s="4"/>
      <c r="I84" s="4"/>
      <c r="J84" s="4"/>
      <c r="K84" s="4"/>
      <c r="L84" s="4"/>
      <c r="M84" s="4"/>
      <c r="N84" s="4"/>
      <c r="O84" s="4"/>
      <c r="P84" s="4"/>
    </row>
    <row r="85" spans="2:16" ht="15.75">
      <c r="B85" s="4"/>
      <c r="C85" s="4"/>
      <c r="D85" s="51"/>
      <c r="E85" s="4"/>
      <c r="F85" s="4"/>
      <c r="G85" s="4"/>
      <c r="H85" s="4"/>
      <c r="I85" s="4"/>
      <c r="J85" s="4"/>
      <c r="K85" s="4"/>
      <c r="L85" s="4"/>
      <c r="M85" s="4"/>
      <c r="N85" s="4"/>
      <c r="O85" s="4"/>
      <c r="P85" s="4"/>
    </row>
    <row r="86" spans="2:16" ht="15.75">
      <c r="B86" s="4"/>
      <c r="C86" s="4"/>
      <c r="D86" s="51"/>
      <c r="E86" s="4"/>
      <c r="F86" s="4"/>
      <c r="G86" s="4"/>
      <c r="H86" s="4"/>
      <c r="I86" s="4"/>
      <c r="J86" s="4"/>
      <c r="K86" s="4"/>
      <c r="L86" s="4"/>
      <c r="M86" s="4"/>
      <c r="N86" s="4"/>
      <c r="O86" s="4"/>
      <c r="P86" s="4"/>
    </row>
    <row r="87" spans="2:16" ht="15.75">
      <c r="B87" s="4"/>
      <c r="C87" s="4"/>
      <c r="D87" s="51"/>
      <c r="E87" s="4"/>
      <c r="F87" s="4"/>
      <c r="G87" s="4"/>
      <c r="H87" s="4"/>
      <c r="I87" s="4"/>
      <c r="J87" s="4"/>
      <c r="K87" s="4"/>
      <c r="L87" s="4"/>
      <c r="M87" s="4"/>
      <c r="N87" s="4"/>
      <c r="O87" s="4"/>
      <c r="P87" s="4"/>
    </row>
    <row r="88" spans="2:16" ht="15.75">
      <c r="B88" s="4"/>
      <c r="C88" s="4"/>
      <c r="D88" s="51"/>
      <c r="E88" s="4"/>
      <c r="F88" s="4"/>
      <c r="G88" s="4"/>
      <c r="H88" s="4"/>
      <c r="I88" s="4"/>
      <c r="J88" s="4"/>
      <c r="K88" s="4"/>
      <c r="L88" s="4"/>
      <c r="M88" s="4"/>
      <c r="N88" s="4"/>
      <c r="O88" s="4"/>
      <c r="P88" s="4"/>
    </row>
    <row r="89" spans="2:16" ht="15.75">
      <c r="B89" s="4"/>
      <c r="C89" s="4"/>
      <c r="D89" s="51"/>
      <c r="E89" s="4"/>
      <c r="F89" s="4"/>
      <c r="G89" s="4"/>
      <c r="H89" s="4"/>
      <c r="I89" s="4"/>
      <c r="J89" s="4"/>
      <c r="K89" s="4"/>
      <c r="L89" s="4"/>
      <c r="M89" s="4"/>
      <c r="N89" s="4"/>
      <c r="O89" s="4"/>
      <c r="P89" s="4"/>
    </row>
    <row r="90" spans="2:16" ht="15.75">
      <c r="B90" s="4"/>
      <c r="C90" s="4"/>
      <c r="D90" s="51"/>
      <c r="E90" s="4"/>
      <c r="F90" s="4"/>
      <c r="G90" s="4"/>
      <c r="H90" s="4"/>
      <c r="I90" s="4"/>
      <c r="J90" s="4"/>
      <c r="K90" s="4"/>
      <c r="L90" s="4"/>
      <c r="M90" s="4"/>
      <c r="N90" s="4"/>
      <c r="O90" s="4"/>
      <c r="P90" s="4"/>
    </row>
    <row r="91" spans="2:16" ht="15.75">
      <c r="B91" s="4"/>
      <c r="C91" s="4"/>
      <c r="D91" s="51"/>
      <c r="E91" s="4"/>
      <c r="F91" s="4"/>
      <c r="G91" s="4"/>
      <c r="H91" s="4"/>
      <c r="I91" s="4"/>
      <c r="J91" s="4"/>
      <c r="K91" s="4"/>
      <c r="L91" s="4"/>
      <c r="M91" s="4"/>
      <c r="N91" s="4"/>
      <c r="O91" s="4"/>
      <c r="P91" s="4"/>
    </row>
    <row r="92" spans="2:16" ht="15.75">
      <c r="B92" s="4"/>
      <c r="C92" s="4"/>
      <c r="D92" s="51"/>
      <c r="E92" s="4"/>
      <c r="F92" s="4"/>
      <c r="G92" s="4"/>
      <c r="H92" s="4"/>
      <c r="I92" s="4"/>
      <c r="J92" s="4"/>
      <c r="K92" s="4"/>
      <c r="L92" s="4"/>
      <c r="M92" s="4"/>
      <c r="N92" s="4"/>
      <c r="O92" s="4"/>
      <c r="P92" s="4"/>
    </row>
    <row r="93" spans="2:16" ht="15.75">
      <c r="B93" s="4"/>
      <c r="C93" s="4"/>
      <c r="D93" s="51"/>
      <c r="E93" s="4"/>
      <c r="F93" s="4"/>
      <c r="G93" s="4"/>
      <c r="H93" s="4"/>
      <c r="I93" s="4"/>
      <c r="J93" s="4"/>
      <c r="K93" s="4"/>
      <c r="L93" s="4"/>
      <c r="M93" s="4"/>
      <c r="N93" s="4"/>
      <c r="O93" s="4"/>
      <c r="P93" s="4"/>
    </row>
    <row r="94" spans="2:16" ht="15.75">
      <c r="B94" s="4"/>
      <c r="C94" s="4"/>
      <c r="D94" s="51"/>
      <c r="E94" s="4"/>
      <c r="F94" s="4"/>
      <c r="G94" s="4"/>
      <c r="H94" s="4"/>
      <c r="I94" s="4"/>
      <c r="J94" s="4"/>
      <c r="K94" s="4"/>
      <c r="L94" s="4"/>
      <c r="M94" s="4"/>
      <c r="N94" s="4"/>
      <c r="O94" s="4"/>
      <c r="P94" s="4"/>
    </row>
    <row r="95" spans="2:16" ht="15.75">
      <c r="B95" s="4"/>
      <c r="C95" s="4"/>
      <c r="D95" s="51"/>
      <c r="E95" s="4"/>
      <c r="F95" s="4"/>
      <c r="G95" s="4"/>
      <c r="H95" s="4"/>
      <c r="I95" s="4"/>
      <c r="J95" s="4"/>
      <c r="K95" s="4"/>
      <c r="L95" s="4"/>
      <c r="M95" s="4"/>
      <c r="N95" s="4"/>
      <c r="O95" s="4"/>
      <c r="P95" s="4"/>
    </row>
    <row r="96" spans="2:16" ht="15.75">
      <c r="B96" s="4"/>
      <c r="C96" s="4"/>
      <c r="D96" s="51"/>
      <c r="E96" s="4"/>
      <c r="F96" s="4"/>
      <c r="G96" s="4"/>
      <c r="H96" s="4"/>
      <c r="I96" s="4"/>
      <c r="J96" s="4"/>
      <c r="K96" s="4"/>
      <c r="L96" s="4"/>
      <c r="M96" s="4"/>
      <c r="N96" s="4"/>
      <c r="O96" s="4"/>
      <c r="P96" s="4"/>
    </row>
    <row r="97" spans="2:16" ht="15.75">
      <c r="B97" s="4"/>
      <c r="C97" s="4"/>
      <c r="D97" s="51"/>
      <c r="E97" s="4"/>
      <c r="F97" s="4"/>
      <c r="G97" s="4"/>
      <c r="H97" s="4"/>
      <c r="I97" s="4"/>
      <c r="J97" s="4"/>
      <c r="K97" s="4"/>
      <c r="L97" s="4"/>
      <c r="M97" s="4"/>
      <c r="N97" s="4"/>
      <c r="O97" s="4"/>
      <c r="P97" s="4"/>
    </row>
    <row r="98" spans="2:16" ht="15.75">
      <c r="B98" s="4"/>
      <c r="C98" s="4"/>
      <c r="D98" s="51"/>
      <c r="E98" s="4"/>
      <c r="F98" s="4"/>
      <c r="G98" s="4"/>
      <c r="H98" s="4"/>
      <c r="I98" s="4"/>
      <c r="J98" s="4"/>
      <c r="K98" s="4"/>
      <c r="L98" s="4"/>
      <c r="M98" s="4"/>
      <c r="N98" s="4"/>
      <c r="O98" s="4"/>
      <c r="P98" s="4"/>
    </row>
    <row r="99" spans="2:16" ht="15.75">
      <c r="B99" s="4"/>
      <c r="C99" s="4"/>
      <c r="I99" s="4"/>
      <c r="J99" s="4"/>
      <c r="K99" s="4"/>
      <c r="L99" s="4"/>
      <c r="M99" s="4"/>
      <c r="N99" s="4"/>
      <c r="O99" s="4"/>
      <c r="P99" s="4"/>
    </row>
    <row r="100" spans="2:16" ht="15.75">
      <c r="B100" s="4"/>
      <c r="C100" s="4"/>
      <c r="I100" s="4"/>
      <c r="J100" s="4"/>
      <c r="K100" s="4"/>
      <c r="L100" s="4"/>
      <c r="M100" s="4"/>
      <c r="N100" s="4"/>
      <c r="O100" s="4"/>
      <c r="P100" s="4"/>
    </row>
    <row r="101" spans="2:16" ht="15.75">
      <c r="B101" s="4"/>
      <c r="C101" s="4"/>
      <c r="I101" s="4"/>
      <c r="J101" s="4"/>
      <c r="K101" s="4"/>
      <c r="L101" s="4"/>
      <c r="M101" s="4"/>
      <c r="N101" s="4"/>
      <c r="O101" s="4"/>
      <c r="P101" s="4"/>
    </row>
  </sheetData>
  <sheetProtection/>
  <mergeCells count="21">
    <mergeCell ref="B47:C47"/>
    <mergeCell ref="E44:H44"/>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4" r:id="rId1"/>
  <colBreaks count="1" manualBreakCount="1">
    <brk id="8" max="65535" man="1"/>
  </colBreaks>
  <ignoredErrors>
    <ignoredError sqref="B9:B12 B15:B29 B31:B34 B36:B39" numberStoredAsText="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33"/>
  <sheetViews>
    <sheetView zoomScale="75" zoomScaleNormal="75" zoomScaleSheetLayoutView="86" zoomScalePageLayoutView="0" workbookViewId="0" topLeftCell="B1">
      <selection activeCell="D22" sqref="D22:E22"/>
    </sheetView>
  </sheetViews>
  <sheetFormatPr defaultColWidth="9.140625" defaultRowHeight="12.75"/>
  <cols>
    <col min="1" max="1" width="7.7109375" style="2" customWidth="1"/>
    <col min="2" max="2" width="9.140625" style="2" customWidth="1"/>
    <col min="3" max="3" width="56.2812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639</v>
      </c>
    </row>
    <row r="3" spans="2:8" s="12" customFormat="1" ht="15.75">
      <c r="B3" s="1" t="s">
        <v>759</v>
      </c>
      <c r="F3" s="45"/>
      <c r="G3" s="45"/>
      <c r="H3" s="45"/>
    </row>
    <row r="4" spans="2:8" s="12" customFormat="1" ht="15.75">
      <c r="B4" s="1" t="s">
        <v>760</v>
      </c>
      <c r="F4" s="45"/>
      <c r="G4" s="45"/>
      <c r="H4" s="45"/>
    </row>
    <row r="7" spans="2:8" ht="18.75">
      <c r="B7" s="525" t="s">
        <v>59</v>
      </c>
      <c r="C7" s="525"/>
      <c r="D7" s="525"/>
      <c r="E7" s="525"/>
      <c r="F7" s="525"/>
      <c r="G7" s="46"/>
      <c r="H7" s="46"/>
    </row>
    <row r="8" spans="3:7" ht="16.5" customHeight="1" thickBot="1">
      <c r="C8" s="19"/>
      <c r="D8" s="19"/>
      <c r="E8" s="19"/>
      <c r="F8" s="19"/>
      <c r="G8" s="18"/>
    </row>
    <row r="9" spans="2:18" ht="25.5" customHeight="1">
      <c r="B9" s="497" t="s">
        <v>10</v>
      </c>
      <c r="C9" s="499" t="s">
        <v>196</v>
      </c>
      <c r="D9" s="528" t="s">
        <v>143</v>
      </c>
      <c r="E9" s="528" t="s">
        <v>142</v>
      </c>
      <c r="F9" s="530" t="s">
        <v>646</v>
      </c>
      <c r="G9" s="44"/>
      <c r="H9" s="44"/>
      <c r="I9" s="511"/>
      <c r="J9" s="512"/>
      <c r="K9" s="511"/>
      <c r="L9" s="512"/>
      <c r="M9" s="511"/>
      <c r="N9" s="512"/>
      <c r="O9" s="511"/>
      <c r="P9" s="512"/>
      <c r="Q9" s="512"/>
      <c r="R9" s="512"/>
    </row>
    <row r="10" spans="2:18" ht="36.75" customHeight="1" thickBot="1">
      <c r="B10" s="498"/>
      <c r="C10" s="527"/>
      <c r="D10" s="529"/>
      <c r="E10" s="529"/>
      <c r="F10" s="531"/>
      <c r="G10" s="43"/>
      <c r="H10" s="44"/>
      <c r="I10" s="511"/>
      <c r="J10" s="511"/>
      <c r="K10" s="511"/>
      <c r="L10" s="511"/>
      <c r="M10" s="511"/>
      <c r="N10" s="512"/>
      <c r="O10" s="511"/>
      <c r="P10" s="512"/>
      <c r="Q10" s="512"/>
      <c r="R10" s="512"/>
    </row>
    <row r="11" spans="2:18" s="60" customFormat="1" ht="36.75" customHeight="1">
      <c r="B11" s="270"/>
      <c r="C11" s="345" t="s">
        <v>853</v>
      </c>
      <c r="D11" s="343">
        <v>199</v>
      </c>
      <c r="E11" s="343">
        <v>33</v>
      </c>
      <c r="F11" s="271"/>
      <c r="G11" s="77"/>
      <c r="H11" s="77"/>
      <c r="I11" s="78"/>
      <c r="J11" s="78"/>
      <c r="K11" s="78"/>
      <c r="L11" s="78"/>
      <c r="M11" s="78"/>
      <c r="N11" s="65"/>
      <c r="O11" s="78"/>
      <c r="P11" s="65"/>
      <c r="Q11" s="65"/>
      <c r="R11" s="65"/>
    </row>
    <row r="12" spans="2:18" s="60" customFormat="1" ht="18.75">
      <c r="B12" s="272" t="s">
        <v>80</v>
      </c>
      <c r="C12" s="79" t="s">
        <v>38</v>
      </c>
      <c r="D12" s="327">
        <f>SUM(D13:D15)</f>
        <v>2</v>
      </c>
      <c r="E12" s="327">
        <f>SUM(E13:E16)</f>
        <v>5</v>
      </c>
      <c r="F12" s="273"/>
      <c r="G12" s="61"/>
      <c r="H12" s="61"/>
      <c r="I12" s="61"/>
      <c r="J12" s="61"/>
      <c r="K12" s="61"/>
      <c r="L12" s="61"/>
      <c r="M12" s="61"/>
      <c r="N12" s="61"/>
      <c r="O12" s="61"/>
      <c r="P12" s="61"/>
      <c r="Q12" s="61"/>
      <c r="R12" s="61"/>
    </row>
    <row r="13" spans="2:18" s="60" customFormat="1" ht="18.75">
      <c r="B13" s="272" t="s">
        <v>81</v>
      </c>
      <c r="C13" s="80" t="s">
        <v>824</v>
      </c>
      <c r="D13" s="318">
        <v>1</v>
      </c>
      <c r="E13" s="318"/>
      <c r="F13" s="273"/>
      <c r="G13" s="61"/>
      <c r="H13" s="61"/>
      <c r="I13" s="61"/>
      <c r="J13" s="61"/>
      <c r="K13" s="61"/>
      <c r="L13" s="61"/>
      <c r="M13" s="61"/>
      <c r="N13" s="61"/>
      <c r="O13" s="61"/>
      <c r="P13" s="61"/>
      <c r="Q13" s="61"/>
      <c r="R13" s="61"/>
    </row>
    <row r="14" spans="2:18" s="60" customFormat="1" ht="18.75">
      <c r="B14" s="272" t="s">
        <v>82</v>
      </c>
      <c r="C14" s="80" t="s">
        <v>830</v>
      </c>
      <c r="D14" s="318"/>
      <c r="E14" s="318"/>
      <c r="F14" s="273"/>
      <c r="G14" s="61"/>
      <c r="H14" s="61"/>
      <c r="I14" s="61"/>
      <c r="J14" s="61"/>
      <c r="K14" s="61"/>
      <c r="L14" s="61"/>
      <c r="M14" s="61"/>
      <c r="N14" s="61"/>
      <c r="O14" s="61"/>
      <c r="P14" s="61"/>
      <c r="Q14" s="61"/>
      <c r="R14" s="61"/>
    </row>
    <row r="15" spans="2:18" s="60" customFormat="1" ht="18.75">
      <c r="B15" s="272" t="s">
        <v>83</v>
      </c>
      <c r="C15" s="80" t="s">
        <v>828</v>
      </c>
      <c r="D15" s="318">
        <v>1</v>
      </c>
      <c r="E15" s="318"/>
      <c r="F15" s="273"/>
      <c r="G15" s="61"/>
      <c r="H15" s="61"/>
      <c r="I15" s="61"/>
      <c r="J15" s="61"/>
      <c r="K15" s="61"/>
      <c r="L15" s="61"/>
      <c r="M15" s="61"/>
      <c r="N15" s="61"/>
      <c r="O15" s="61"/>
      <c r="P15" s="61"/>
      <c r="Q15" s="61"/>
      <c r="R15" s="61"/>
    </row>
    <row r="16" spans="2:18" s="60" customFormat="1" ht="18.75">
      <c r="B16" s="272" t="s">
        <v>84</v>
      </c>
      <c r="C16" s="60" t="s">
        <v>831</v>
      </c>
      <c r="E16" s="318">
        <v>5</v>
      </c>
      <c r="F16" s="273"/>
      <c r="G16" s="61"/>
      <c r="H16" s="61"/>
      <c r="I16" s="61"/>
      <c r="J16" s="61"/>
      <c r="K16" s="61"/>
      <c r="L16" s="61"/>
      <c r="M16" s="61"/>
      <c r="N16" s="61"/>
      <c r="O16" s="61"/>
      <c r="P16" s="61"/>
      <c r="Q16" s="61"/>
      <c r="R16" s="61"/>
    </row>
    <row r="17" spans="2:18" s="60" customFormat="1" ht="13.5" customHeight="1">
      <c r="B17" s="274"/>
      <c r="C17" s="80"/>
      <c r="D17" s="59"/>
      <c r="E17" s="318"/>
      <c r="F17" s="273"/>
      <c r="G17" s="61"/>
      <c r="H17" s="61"/>
      <c r="I17" s="61"/>
      <c r="J17" s="61"/>
      <c r="K17" s="61"/>
      <c r="L17" s="61"/>
      <c r="M17" s="61"/>
      <c r="N17" s="61"/>
      <c r="O17" s="61"/>
      <c r="P17" s="61"/>
      <c r="Q17" s="61"/>
      <c r="R17" s="61"/>
    </row>
    <row r="18" spans="2:18" s="60" customFormat="1" ht="18.75">
      <c r="B18" s="272" t="s">
        <v>85</v>
      </c>
      <c r="C18" s="79" t="s">
        <v>39</v>
      </c>
      <c r="D18" s="327">
        <f>SUM(D19:D21)</f>
        <v>0</v>
      </c>
      <c r="E18" s="327">
        <f>SUM(E19:E21)</f>
        <v>0</v>
      </c>
      <c r="F18" s="273"/>
      <c r="G18" s="61"/>
      <c r="H18" s="61"/>
      <c r="I18" s="61"/>
      <c r="J18" s="61"/>
      <c r="K18" s="61"/>
      <c r="L18" s="61"/>
      <c r="M18" s="61"/>
      <c r="N18" s="61"/>
      <c r="O18" s="61"/>
      <c r="P18" s="61"/>
      <c r="Q18" s="61"/>
      <c r="R18" s="61"/>
    </row>
    <row r="19" spans="2:18" s="60" customFormat="1" ht="18.75">
      <c r="B19" s="272" t="s">
        <v>86</v>
      </c>
      <c r="C19" s="58" t="s">
        <v>829</v>
      </c>
      <c r="D19" s="59"/>
      <c r="E19" s="318"/>
      <c r="F19" s="273"/>
      <c r="G19" s="61"/>
      <c r="H19" s="61"/>
      <c r="I19" s="61"/>
      <c r="J19" s="61"/>
      <c r="K19" s="61"/>
      <c r="L19" s="61"/>
      <c r="M19" s="61"/>
      <c r="N19" s="61"/>
      <c r="O19" s="61"/>
      <c r="P19" s="61"/>
      <c r="Q19" s="61"/>
      <c r="R19" s="61"/>
    </row>
    <row r="20" spans="2:18" s="60" customFormat="1" ht="18.75">
      <c r="B20" s="272" t="s">
        <v>87</v>
      </c>
      <c r="C20" s="58"/>
      <c r="D20" s="59"/>
      <c r="E20" s="318"/>
      <c r="F20" s="273"/>
      <c r="G20" s="61"/>
      <c r="H20" s="61"/>
      <c r="I20" s="61"/>
      <c r="J20" s="61"/>
      <c r="K20" s="61"/>
      <c r="L20" s="61"/>
      <c r="M20" s="61"/>
      <c r="N20" s="61"/>
      <c r="O20" s="61"/>
      <c r="P20" s="61"/>
      <c r="Q20" s="61"/>
      <c r="R20" s="61"/>
    </row>
    <row r="21" spans="2:18" s="60" customFormat="1" ht="18.75">
      <c r="B21" s="272" t="s">
        <v>88</v>
      </c>
      <c r="C21" s="58"/>
      <c r="D21" s="59"/>
      <c r="E21" s="318"/>
      <c r="F21" s="273"/>
      <c r="G21" s="61"/>
      <c r="H21" s="61"/>
      <c r="I21" s="61"/>
      <c r="J21" s="61"/>
      <c r="K21" s="61"/>
      <c r="L21" s="61"/>
      <c r="M21" s="61"/>
      <c r="N21" s="61"/>
      <c r="O21" s="61"/>
      <c r="P21" s="61"/>
      <c r="Q21" s="61"/>
      <c r="R21" s="61"/>
    </row>
    <row r="22" spans="2:18" s="41" customFormat="1" ht="36.75" customHeight="1" thickBot="1">
      <c r="B22" s="275"/>
      <c r="C22" s="276" t="s">
        <v>854</v>
      </c>
      <c r="D22" s="317">
        <f>+D11-D12+D18</f>
        <v>197</v>
      </c>
      <c r="E22" s="317">
        <f>+E11-E12+E18</f>
        <v>28</v>
      </c>
      <c r="F22" s="277"/>
      <c r="G22" s="81"/>
      <c r="H22" s="81"/>
      <c r="I22" s="81"/>
      <c r="J22" s="81"/>
      <c r="K22" s="81"/>
      <c r="L22" s="81"/>
      <c r="M22" s="81"/>
      <c r="N22" s="81"/>
      <c r="O22" s="81"/>
      <c r="P22" s="81"/>
      <c r="Q22" s="81"/>
      <c r="R22" s="81"/>
    </row>
    <row r="23" spans="2:18" s="60" customFormat="1" ht="18.75">
      <c r="B23" s="82"/>
      <c r="C23" s="83"/>
      <c r="D23" s="61"/>
      <c r="E23" s="61"/>
      <c r="F23" s="61"/>
      <c r="G23" s="61"/>
      <c r="H23" s="61"/>
      <c r="I23" s="61"/>
      <c r="J23" s="61"/>
      <c r="K23" s="61"/>
      <c r="L23" s="61"/>
      <c r="M23" s="61"/>
      <c r="N23" s="61"/>
      <c r="O23" s="61"/>
      <c r="P23" s="61"/>
      <c r="Q23" s="61"/>
      <c r="R23" s="61"/>
    </row>
    <row r="24" spans="6:18" s="60" customFormat="1" ht="18.75">
      <c r="F24" s="61"/>
      <c r="G24" s="61"/>
      <c r="H24" s="61"/>
      <c r="I24" s="61"/>
      <c r="J24" s="61"/>
      <c r="K24" s="61"/>
      <c r="L24" s="61"/>
      <c r="M24" s="61"/>
      <c r="N24" s="61"/>
      <c r="O24" s="61"/>
      <c r="P24" s="61"/>
      <c r="Q24" s="61"/>
      <c r="R24" s="61"/>
    </row>
    <row r="25" spans="3:18" s="60" customFormat="1" ht="18.75">
      <c r="C25" s="60" t="s">
        <v>662</v>
      </c>
      <c r="F25" s="61"/>
      <c r="G25" s="61"/>
      <c r="H25" s="61"/>
      <c r="I25" s="61"/>
      <c r="J25" s="61"/>
      <c r="K25" s="61"/>
      <c r="L25" s="61"/>
      <c r="M25" s="61"/>
      <c r="N25" s="61"/>
      <c r="O25" s="61"/>
      <c r="P25" s="61"/>
      <c r="Q25" s="61"/>
      <c r="R25" s="61"/>
    </row>
    <row r="26" spans="3:18" s="60" customFormat="1" ht="18.75">
      <c r="C26" s="60" t="s">
        <v>663</v>
      </c>
      <c r="F26" s="61"/>
      <c r="G26" s="61"/>
      <c r="H26" s="61"/>
      <c r="I26" s="61"/>
      <c r="J26" s="61"/>
      <c r="K26" s="61"/>
      <c r="L26" s="61"/>
      <c r="M26" s="61"/>
      <c r="N26" s="61"/>
      <c r="O26" s="61"/>
      <c r="P26" s="61"/>
      <c r="Q26" s="61"/>
      <c r="R26" s="61"/>
    </row>
    <row r="27" spans="6:18" s="60" customFormat="1" ht="18.75">
      <c r="F27" s="61"/>
      <c r="G27" s="61"/>
      <c r="H27" s="61"/>
      <c r="I27" s="61"/>
      <c r="J27" s="61"/>
      <c r="K27" s="61"/>
      <c r="L27" s="61"/>
      <c r="M27" s="61"/>
      <c r="N27" s="61"/>
      <c r="O27" s="61"/>
      <c r="P27" s="61"/>
      <c r="Q27" s="61"/>
      <c r="R27" s="61"/>
    </row>
    <row r="28" spans="6:18" s="60" customFormat="1" ht="18.75" customHeight="1">
      <c r="F28" s="61"/>
      <c r="G28" s="61"/>
      <c r="H28" s="61"/>
      <c r="I28" s="61"/>
      <c r="J28" s="61"/>
      <c r="K28" s="61"/>
      <c r="L28" s="61"/>
      <c r="M28" s="61"/>
      <c r="N28" s="61"/>
      <c r="O28" s="61"/>
      <c r="P28" s="61"/>
      <c r="Q28" s="61"/>
      <c r="R28" s="61"/>
    </row>
    <row r="29" spans="2:18" s="60" customFormat="1" ht="18.75">
      <c r="B29" s="2" t="s">
        <v>873</v>
      </c>
      <c r="C29" s="62"/>
      <c r="E29" s="526" t="s">
        <v>657</v>
      </c>
      <c r="F29" s="526"/>
      <c r="G29" s="526"/>
      <c r="H29" s="61"/>
      <c r="I29" s="61"/>
      <c r="J29" s="61"/>
      <c r="K29" s="61"/>
      <c r="L29" s="61"/>
      <c r="M29" s="61"/>
      <c r="N29" s="61"/>
      <c r="O29" s="61"/>
      <c r="P29" s="61"/>
      <c r="Q29" s="61"/>
      <c r="R29" s="61"/>
    </row>
    <row r="30" spans="4:18" ht="18.75">
      <c r="D30" s="63" t="s">
        <v>75</v>
      </c>
      <c r="I30" s="4"/>
      <c r="J30" s="4"/>
      <c r="K30" s="4"/>
      <c r="L30" s="4"/>
      <c r="M30" s="4"/>
      <c r="N30" s="4"/>
      <c r="O30" s="4"/>
      <c r="P30" s="4"/>
      <c r="Q30" s="4"/>
      <c r="R30" s="4"/>
    </row>
    <row r="33" ht="15.75">
      <c r="K33" s="2" t="s">
        <v>659</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1"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B2:R49"/>
  <sheetViews>
    <sheetView zoomScale="80" zoomScaleNormal="80" zoomScalePageLayoutView="0" workbookViewId="0" topLeftCell="C4">
      <selection activeCell="J31" sqref="J31"/>
    </sheetView>
  </sheetViews>
  <sheetFormatPr defaultColWidth="9.140625" defaultRowHeight="12.75"/>
  <cols>
    <col min="1" max="2" width="9.140625" style="2" customWidth="1"/>
    <col min="3" max="3" width="73.14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759</v>
      </c>
      <c r="Q2" s="16" t="s">
        <v>638</v>
      </c>
    </row>
    <row r="3" ht="15.75">
      <c r="B3" s="1" t="s">
        <v>760</v>
      </c>
    </row>
    <row r="4" ht="15.75">
      <c r="E4" s="9"/>
    </row>
    <row r="5" spans="2:17" ht="20.25">
      <c r="B5" s="513" t="s">
        <v>69</v>
      </c>
      <c r="C5" s="513"/>
      <c r="D5" s="513"/>
      <c r="E5" s="513"/>
      <c r="F5" s="513"/>
      <c r="G5" s="513"/>
      <c r="H5" s="513"/>
      <c r="I5" s="513"/>
      <c r="J5" s="513"/>
      <c r="K5" s="513"/>
      <c r="L5" s="513"/>
      <c r="M5" s="513"/>
      <c r="N5" s="513"/>
      <c r="O5" s="513"/>
      <c r="P5" s="513"/>
      <c r="Q5" s="513"/>
    </row>
    <row r="6" ht="16.5" thickBot="1">
      <c r="E6" s="10"/>
    </row>
    <row r="7" spans="2:18" ht="15.75">
      <c r="B7" s="534" t="s">
        <v>9</v>
      </c>
      <c r="C7" s="532" t="s">
        <v>6</v>
      </c>
      <c r="D7" s="537" t="s">
        <v>70</v>
      </c>
      <c r="E7" s="532" t="s">
        <v>24</v>
      </c>
      <c r="F7" s="532"/>
      <c r="G7" s="532"/>
      <c r="H7" s="532"/>
      <c r="I7" s="532"/>
      <c r="J7" s="532"/>
      <c r="K7" s="532"/>
      <c r="L7" s="532"/>
      <c r="M7" s="532"/>
      <c r="N7" s="532"/>
      <c r="O7" s="532"/>
      <c r="P7" s="532"/>
      <c r="Q7" s="246" t="s">
        <v>7</v>
      </c>
      <c r="R7" s="15"/>
    </row>
    <row r="8" spans="2:17" ht="16.5" customHeight="1">
      <c r="B8" s="535"/>
      <c r="C8" s="539"/>
      <c r="D8" s="538"/>
      <c r="E8" s="533" t="s">
        <v>12</v>
      </c>
      <c r="F8" s="533" t="s">
        <v>13</v>
      </c>
      <c r="G8" s="533" t="s">
        <v>14</v>
      </c>
      <c r="H8" s="533" t="s">
        <v>15</v>
      </c>
      <c r="I8" s="533" t="s">
        <v>16</v>
      </c>
      <c r="J8" s="533" t="s">
        <v>17</v>
      </c>
      <c r="K8" s="533" t="s">
        <v>18</v>
      </c>
      <c r="L8" s="533" t="s">
        <v>19</v>
      </c>
      <c r="M8" s="533" t="s">
        <v>20</v>
      </c>
      <c r="N8" s="533" t="s">
        <v>21</v>
      </c>
      <c r="O8" s="533" t="s">
        <v>22</v>
      </c>
      <c r="P8" s="533" t="s">
        <v>23</v>
      </c>
      <c r="Q8" s="247" t="s">
        <v>25</v>
      </c>
    </row>
    <row r="9" spans="2:17" ht="32.25" customHeight="1">
      <c r="B9" s="536"/>
      <c r="C9" s="539"/>
      <c r="D9" s="538"/>
      <c r="E9" s="533"/>
      <c r="F9" s="533"/>
      <c r="G9" s="533"/>
      <c r="H9" s="533"/>
      <c r="I9" s="533"/>
      <c r="J9" s="533"/>
      <c r="K9" s="533"/>
      <c r="L9" s="533"/>
      <c r="M9" s="533"/>
      <c r="N9" s="533"/>
      <c r="O9" s="533"/>
      <c r="P9" s="533"/>
      <c r="Q9" s="247" t="s">
        <v>71</v>
      </c>
    </row>
    <row r="10" spans="2:17" ht="15.75">
      <c r="B10" s="307" t="s">
        <v>802</v>
      </c>
      <c r="C10" s="306" t="s">
        <v>765</v>
      </c>
      <c r="D10" s="13">
        <v>4.36</v>
      </c>
      <c r="E10" s="13">
        <v>4.36</v>
      </c>
      <c r="F10" s="13">
        <v>4.36</v>
      </c>
      <c r="G10" s="13">
        <v>4.88</v>
      </c>
      <c r="H10" s="13"/>
      <c r="I10" s="13"/>
      <c r="J10" s="13"/>
      <c r="K10" s="13"/>
      <c r="L10" s="13"/>
      <c r="M10" s="13"/>
      <c r="N10" s="13"/>
      <c r="O10" s="13"/>
      <c r="P10" s="13"/>
      <c r="Q10" s="247">
        <f>+P10/D10*100</f>
        <v>0</v>
      </c>
    </row>
    <row r="11" spans="2:17" ht="15.75">
      <c r="B11" s="307" t="s">
        <v>803</v>
      </c>
      <c r="C11" s="14" t="s">
        <v>766</v>
      </c>
      <c r="D11" s="13">
        <v>590.64</v>
      </c>
      <c r="E11" s="13">
        <v>590.64</v>
      </c>
      <c r="F11" s="13">
        <v>590.64</v>
      </c>
      <c r="G11" s="13">
        <v>661.52</v>
      </c>
      <c r="H11" s="13"/>
      <c r="I11" s="13"/>
      <c r="J11" s="13"/>
      <c r="K11" s="13"/>
      <c r="L11" s="13"/>
      <c r="M11" s="13"/>
      <c r="N11" s="13"/>
      <c r="O11" s="13"/>
      <c r="P11" s="13"/>
      <c r="Q11" s="247">
        <f aca="true" t="shared" si="0" ref="Q11:Q46">+P11/D11*100</f>
        <v>0</v>
      </c>
    </row>
    <row r="12" spans="2:17" ht="15.75">
      <c r="B12" s="307" t="s">
        <v>804</v>
      </c>
      <c r="C12" s="14" t="s">
        <v>767</v>
      </c>
      <c r="D12" s="13">
        <v>1.43</v>
      </c>
      <c r="E12" s="13">
        <v>1.43</v>
      </c>
      <c r="F12" s="13">
        <v>1.43</v>
      </c>
      <c r="G12" s="13">
        <v>1.6</v>
      </c>
      <c r="H12" s="13"/>
      <c r="I12" s="13"/>
      <c r="J12" s="13"/>
      <c r="K12" s="13"/>
      <c r="L12" s="13"/>
      <c r="M12" s="13"/>
      <c r="N12" s="13"/>
      <c r="O12" s="13"/>
      <c r="P12" s="13"/>
      <c r="Q12" s="247">
        <f t="shared" si="0"/>
        <v>0</v>
      </c>
    </row>
    <row r="13" spans="2:18" ht="15.75">
      <c r="B13" s="307" t="s">
        <v>805</v>
      </c>
      <c r="C13" s="14" t="s">
        <v>768</v>
      </c>
      <c r="D13" s="13">
        <v>1306</v>
      </c>
      <c r="E13" s="13">
        <v>1306</v>
      </c>
      <c r="F13" s="13">
        <v>1306</v>
      </c>
      <c r="G13" s="13">
        <v>1462.72</v>
      </c>
      <c r="H13" s="13"/>
      <c r="I13" s="13"/>
      <c r="J13" s="13"/>
      <c r="K13" s="13"/>
      <c r="L13" s="13"/>
      <c r="M13" s="13"/>
      <c r="N13" s="13"/>
      <c r="O13" s="13"/>
      <c r="P13" s="13"/>
      <c r="Q13" s="247">
        <f t="shared" si="0"/>
        <v>0</v>
      </c>
      <c r="R13" s="18"/>
    </row>
    <row r="14" spans="2:17" ht="15.75">
      <c r="B14" s="307" t="s">
        <v>166</v>
      </c>
      <c r="C14" s="14" t="s">
        <v>769</v>
      </c>
      <c r="D14" s="13">
        <v>2.53</v>
      </c>
      <c r="E14" s="13">
        <v>2.53</v>
      </c>
      <c r="F14" s="13">
        <v>2.53</v>
      </c>
      <c r="G14" s="13">
        <v>2.83</v>
      </c>
      <c r="H14" s="13"/>
      <c r="I14" s="13"/>
      <c r="J14" s="13"/>
      <c r="K14" s="13"/>
      <c r="L14" s="13"/>
      <c r="M14" s="13"/>
      <c r="N14" s="13"/>
      <c r="O14" s="13"/>
      <c r="P14" s="13"/>
      <c r="Q14" s="247">
        <f t="shared" si="0"/>
        <v>0</v>
      </c>
    </row>
    <row r="15" spans="2:17" ht="15.75">
      <c r="B15" s="307" t="s">
        <v>167</v>
      </c>
      <c r="C15" s="14" t="s">
        <v>770</v>
      </c>
      <c r="D15" s="13">
        <v>625.64</v>
      </c>
      <c r="E15" s="13">
        <v>625.64</v>
      </c>
      <c r="F15" s="13">
        <v>625.64</v>
      </c>
      <c r="G15" s="13">
        <v>700.72</v>
      </c>
      <c r="H15" s="13"/>
      <c r="I15" s="13"/>
      <c r="J15" s="13"/>
      <c r="K15" s="13"/>
      <c r="L15" s="13"/>
      <c r="M15" s="13"/>
      <c r="N15" s="13"/>
      <c r="O15" s="13"/>
      <c r="P15" s="13"/>
      <c r="Q15" s="247">
        <f t="shared" si="0"/>
        <v>0</v>
      </c>
    </row>
    <row r="16" spans="2:17" ht="15.75">
      <c r="B16" s="307" t="s">
        <v>168</v>
      </c>
      <c r="C16" s="306" t="s">
        <v>771</v>
      </c>
      <c r="D16" s="13">
        <v>8.77</v>
      </c>
      <c r="E16" s="13">
        <v>8.77</v>
      </c>
      <c r="F16" s="13">
        <v>8.77</v>
      </c>
      <c r="G16" s="13">
        <v>9.82</v>
      </c>
      <c r="H16" s="13"/>
      <c r="I16" s="13"/>
      <c r="J16" s="13"/>
      <c r="K16" s="13"/>
      <c r="L16" s="13"/>
      <c r="M16" s="13"/>
      <c r="N16" s="13"/>
      <c r="O16" s="13"/>
      <c r="P16" s="13"/>
      <c r="Q16" s="247">
        <f t="shared" si="0"/>
        <v>0</v>
      </c>
    </row>
    <row r="17" spans="2:17" ht="31.5">
      <c r="B17" s="307" t="s">
        <v>169</v>
      </c>
      <c r="C17" s="14" t="s">
        <v>772</v>
      </c>
      <c r="D17" s="13">
        <v>5.91</v>
      </c>
      <c r="E17" s="13">
        <v>5.91</v>
      </c>
      <c r="F17" s="13">
        <v>5.91</v>
      </c>
      <c r="G17" s="13">
        <v>6.62</v>
      </c>
      <c r="H17" s="13"/>
      <c r="I17" s="13"/>
      <c r="J17" s="13"/>
      <c r="K17" s="13"/>
      <c r="L17" s="13"/>
      <c r="M17" s="13"/>
      <c r="N17" s="13"/>
      <c r="O17" s="13"/>
      <c r="P17" s="13"/>
      <c r="Q17" s="247">
        <f t="shared" si="0"/>
        <v>0</v>
      </c>
    </row>
    <row r="18" spans="2:17" ht="15.75">
      <c r="B18" s="307" t="s">
        <v>170</v>
      </c>
      <c r="C18" s="306" t="s">
        <v>773</v>
      </c>
      <c r="D18" s="13">
        <v>5.91</v>
      </c>
      <c r="E18" s="13">
        <v>5.91</v>
      </c>
      <c r="F18" s="13">
        <v>5.91</v>
      </c>
      <c r="G18" s="13">
        <v>6.62</v>
      </c>
      <c r="H18" s="13"/>
      <c r="I18" s="13"/>
      <c r="J18" s="13"/>
      <c r="K18" s="13"/>
      <c r="L18" s="13"/>
      <c r="M18" s="13"/>
      <c r="N18" s="13"/>
      <c r="O18" s="13"/>
      <c r="P18" s="13"/>
      <c r="Q18" s="247">
        <f t="shared" si="0"/>
        <v>0</v>
      </c>
    </row>
    <row r="19" spans="2:17" ht="15.75">
      <c r="B19" s="307" t="s">
        <v>171</v>
      </c>
      <c r="C19" s="14" t="s">
        <v>774</v>
      </c>
      <c r="D19" s="13">
        <v>625.64</v>
      </c>
      <c r="E19" s="13">
        <v>625.64</v>
      </c>
      <c r="F19" s="13">
        <v>625.64</v>
      </c>
      <c r="G19" s="13">
        <v>700.72</v>
      </c>
      <c r="H19" s="13"/>
      <c r="I19" s="13"/>
      <c r="J19" s="13"/>
      <c r="K19" s="13"/>
      <c r="L19" s="13"/>
      <c r="M19" s="13"/>
      <c r="N19" s="13"/>
      <c r="O19" s="13"/>
      <c r="P19" s="13"/>
      <c r="Q19" s="247">
        <f t="shared" si="0"/>
        <v>0</v>
      </c>
    </row>
    <row r="20" spans="2:17" ht="15.75">
      <c r="B20" s="307" t="s">
        <v>172</v>
      </c>
      <c r="C20" s="14" t="s">
        <v>775</v>
      </c>
      <c r="D20" s="13">
        <v>911.51</v>
      </c>
      <c r="E20" s="13">
        <v>911.51</v>
      </c>
      <c r="F20" s="13">
        <v>911.51</v>
      </c>
      <c r="G20" s="13">
        <v>1020.89</v>
      </c>
      <c r="H20" s="13"/>
      <c r="I20" s="13"/>
      <c r="J20" s="13"/>
      <c r="K20" s="13"/>
      <c r="L20" s="13"/>
      <c r="M20" s="13"/>
      <c r="N20" s="13"/>
      <c r="O20" s="13"/>
      <c r="P20" s="13"/>
      <c r="Q20" s="247">
        <f t="shared" si="0"/>
        <v>0</v>
      </c>
    </row>
    <row r="21" spans="2:17" ht="15.75">
      <c r="B21" s="307" t="s">
        <v>173</v>
      </c>
      <c r="C21" s="14" t="s">
        <v>776</v>
      </c>
      <c r="D21" s="13">
        <v>588.48</v>
      </c>
      <c r="E21" s="13">
        <v>588.48</v>
      </c>
      <c r="F21" s="13">
        <v>588.48</v>
      </c>
      <c r="G21" s="13">
        <v>659.1</v>
      </c>
      <c r="H21" s="13"/>
      <c r="I21" s="13"/>
      <c r="J21" s="13"/>
      <c r="K21" s="13"/>
      <c r="L21" s="13"/>
      <c r="M21" s="13"/>
      <c r="N21" s="13"/>
      <c r="O21" s="13"/>
      <c r="P21" s="13"/>
      <c r="Q21" s="247">
        <f t="shared" si="0"/>
        <v>0</v>
      </c>
    </row>
    <row r="22" spans="2:17" ht="15.75">
      <c r="B22" s="307" t="s">
        <v>174</v>
      </c>
      <c r="C22" s="14" t="s">
        <v>777</v>
      </c>
      <c r="D22" s="13">
        <v>82.02</v>
      </c>
      <c r="E22" s="13">
        <v>82.02</v>
      </c>
      <c r="F22" s="13">
        <v>82.02</v>
      </c>
      <c r="G22" s="13">
        <v>91.86</v>
      </c>
      <c r="H22" s="13"/>
      <c r="I22" s="13"/>
      <c r="J22" s="13"/>
      <c r="K22" s="13"/>
      <c r="L22" s="13"/>
      <c r="M22" s="13"/>
      <c r="N22" s="13"/>
      <c r="O22" s="13"/>
      <c r="P22" s="13"/>
      <c r="Q22" s="247">
        <f t="shared" si="0"/>
        <v>0</v>
      </c>
    </row>
    <row r="23" spans="2:17" ht="15.75">
      <c r="B23" s="307" t="s">
        <v>93</v>
      </c>
      <c r="C23" s="14" t="s">
        <v>778</v>
      </c>
      <c r="D23" s="13">
        <v>38.53</v>
      </c>
      <c r="E23" s="13">
        <v>38.53</v>
      </c>
      <c r="F23" s="13">
        <v>38.53</v>
      </c>
      <c r="G23" s="13">
        <v>43.15</v>
      </c>
      <c r="H23" s="13"/>
      <c r="I23" s="13"/>
      <c r="J23" s="13"/>
      <c r="K23" s="13"/>
      <c r="L23" s="13"/>
      <c r="M23" s="13"/>
      <c r="N23" s="13"/>
      <c r="O23" s="13"/>
      <c r="P23" s="13"/>
      <c r="Q23" s="247">
        <f t="shared" si="0"/>
        <v>0</v>
      </c>
    </row>
    <row r="24" spans="2:17" ht="15.75">
      <c r="B24" s="307" t="s">
        <v>175</v>
      </c>
      <c r="C24" s="14" t="s">
        <v>779</v>
      </c>
      <c r="D24" s="13">
        <v>38.53</v>
      </c>
      <c r="E24" s="13">
        <v>38.53</v>
      </c>
      <c r="F24" s="13">
        <v>38.53</v>
      </c>
      <c r="G24" s="13">
        <v>43.15</v>
      </c>
      <c r="H24" s="13"/>
      <c r="I24" s="13"/>
      <c r="J24" s="13"/>
      <c r="K24" s="13"/>
      <c r="L24" s="13"/>
      <c r="M24" s="13"/>
      <c r="N24" s="13"/>
      <c r="O24" s="13"/>
      <c r="P24" s="13"/>
      <c r="Q24" s="247">
        <f t="shared" si="0"/>
        <v>0</v>
      </c>
    </row>
    <row r="25" spans="2:17" ht="15.75">
      <c r="B25" s="307" t="s">
        <v>176</v>
      </c>
      <c r="C25" s="14" t="s">
        <v>780</v>
      </c>
      <c r="D25" s="13">
        <v>4556.48</v>
      </c>
      <c r="E25" s="13">
        <v>4556.48</v>
      </c>
      <c r="F25" s="13">
        <v>4556.48</v>
      </c>
      <c r="G25" s="13">
        <v>5104.55</v>
      </c>
      <c r="H25" s="13"/>
      <c r="I25" s="13"/>
      <c r="J25" s="13"/>
      <c r="K25" s="13"/>
      <c r="L25" s="13"/>
      <c r="M25" s="13"/>
      <c r="N25" s="13"/>
      <c r="O25" s="13"/>
      <c r="P25" s="13"/>
      <c r="Q25" s="247">
        <f t="shared" si="0"/>
        <v>0</v>
      </c>
    </row>
    <row r="26" spans="2:17" ht="15.75">
      <c r="B26" s="307" t="s">
        <v>177</v>
      </c>
      <c r="C26" s="14" t="s">
        <v>781</v>
      </c>
      <c r="D26" s="13">
        <v>2369.44</v>
      </c>
      <c r="E26" s="13">
        <v>2369.44</v>
      </c>
      <c r="F26" s="13">
        <v>2369.44</v>
      </c>
      <c r="G26" s="13">
        <v>2654.55</v>
      </c>
      <c r="H26" s="13"/>
      <c r="I26" s="13"/>
      <c r="J26" s="13"/>
      <c r="K26" s="13"/>
      <c r="L26" s="13"/>
      <c r="M26" s="13"/>
      <c r="N26" s="13"/>
      <c r="O26" s="13"/>
      <c r="P26" s="13"/>
      <c r="Q26" s="247">
        <f t="shared" si="0"/>
        <v>0</v>
      </c>
    </row>
    <row r="27" spans="2:17" ht="15.75">
      <c r="B27" s="307" t="s">
        <v>178</v>
      </c>
      <c r="C27" s="14" t="s">
        <v>782</v>
      </c>
      <c r="D27" s="13">
        <v>250.93</v>
      </c>
      <c r="E27" s="13">
        <v>250.93</v>
      </c>
      <c r="F27" s="13">
        <v>250.93</v>
      </c>
      <c r="G27" s="13">
        <v>281.82</v>
      </c>
      <c r="H27" s="13"/>
      <c r="I27" s="13"/>
      <c r="J27" s="13"/>
      <c r="K27" s="13"/>
      <c r="L27" s="13"/>
      <c r="M27" s="13"/>
      <c r="N27" s="13"/>
      <c r="O27" s="13"/>
      <c r="P27" s="13"/>
      <c r="Q27" s="247">
        <f t="shared" si="0"/>
        <v>0</v>
      </c>
    </row>
    <row r="28" spans="2:17" ht="15.75">
      <c r="B28" s="307" t="s">
        <v>179</v>
      </c>
      <c r="C28" s="14" t="s">
        <v>783</v>
      </c>
      <c r="D28" s="13">
        <v>166.67</v>
      </c>
      <c r="E28" s="13">
        <v>166.67</v>
      </c>
      <c r="F28" s="13">
        <v>166.67</v>
      </c>
      <c r="G28" s="13">
        <v>186.36</v>
      </c>
      <c r="H28" s="13"/>
      <c r="I28" s="13"/>
      <c r="J28" s="13"/>
      <c r="K28" s="13"/>
      <c r="L28" s="13"/>
      <c r="M28" s="13"/>
      <c r="N28" s="13"/>
      <c r="O28" s="13"/>
      <c r="P28" s="13"/>
      <c r="Q28" s="247">
        <f t="shared" si="0"/>
        <v>0</v>
      </c>
    </row>
    <row r="29" spans="2:17" ht="15.75">
      <c r="B29" s="307" t="s">
        <v>180</v>
      </c>
      <c r="C29" s="14" t="s">
        <v>784</v>
      </c>
      <c r="D29" s="13">
        <v>336.11</v>
      </c>
      <c r="E29" s="13">
        <v>336.11</v>
      </c>
      <c r="F29" s="13">
        <v>336.11</v>
      </c>
      <c r="G29" s="13">
        <v>377.27</v>
      </c>
      <c r="H29" s="13"/>
      <c r="I29" s="13"/>
      <c r="J29" s="13"/>
      <c r="K29" s="13"/>
      <c r="L29" s="13"/>
      <c r="M29" s="13"/>
      <c r="N29" s="13"/>
      <c r="O29" s="13"/>
      <c r="P29" s="13"/>
      <c r="Q29" s="247">
        <f t="shared" si="0"/>
        <v>0</v>
      </c>
    </row>
    <row r="30" spans="2:17" ht="15.75">
      <c r="B30" s="307" t="s">
        <v>181</v>
      </c>
      <c r="C30" s="14" t="s">
        <v>785</v>
      </c>
      <c r="D30" s="13">
        <v>250.93</v>
      </c>
      <c r="E30" s="13">
        <v>250.93</v>
      </c>
      <c r="F30" s="13">
        <v>250.93</v>
      </c>
      <c r="G30" s="13">
        <v>281.82</v>
      </c>
      <c r="H30" s="13"/>
      <c r="I30" s="13"/>
      <c r="J30" s="13"/>
      <c r="K30" s="13"/>
      <c r="L30" s="13"/>
      <c r="M30" s="13"/>
      <c r="N30" s="13"/>
      <c r="O30" s="13"/>
      <c r="P30" s="13"/>
      <c r="Q30" s="247">
        <f t="shared" si="0"/>
        <v>0</v>
      </c>
    </row>
    <row r="31" spans="2:17" ht="15.75">
      <c r="B31" s="307" t="s">
        <v>182</v>
      </c>
      <c r="C31" s="14" t="s">
        <v>786</v>
      </c>
      <c r="D31" s="13">
        <v>2025.93</v>
      </c>
      <c r="E31" s="13">
        <v>2025.93</v>
      </c>
      <c r="F31" s="13">
        <v>2025.93</v>
      </c>
      <c r="G31" s="13">
        <v>2268.18</v>
      </c>
      <c r="H31" s="13"/>
      <c r="I31" s="13"/>
      <c r="J31" s="13"/>
      <c r="K31" s="13"/>
      <c r="L31" s="13"/>
      <c r="M31" s="13"/>
      <c r="N31" s="13"/>
      <c r="O31" s="13"/>
      <c r="P31" s="13"/>
      <c r="Q31" s="247">
        <f t="shared" si="0"/>
        <v>0</v>
      </c>
    </row>
    <row r="32" spans="2:17" ht="15.75">
      <c r="B32" s="307" t="s">
        <v>183</v>
      </c>
      <c r="C32" s="14" t="s">
        <v>787</v>
      </c>
      <c r="D32" s="13">
        <v>1687.04</v>
      </c>
      <c r="E32" s="13">
        <v>1687.04</v>
      </c>
      <c r="F32" s="13">
        <v>1687.04</v>
      </c>
      <c r="G32" s="13">
        <v>1890.91</v>
      </c>
      <c r="H32" s="13"/>
      <c r="I32" s="13"/>
      <c r="J32" s="13"/>
      <c r="K32" s="13"/>
      <c r="L32" s="13"/>
      <c r="M32" s="13"/>
      <c r="N32" s="13"/>
      <c r="O32" s="13"/>
      <c r="P32" s="13"/>
      <c r="Q32" s="247">
        <f t="shared" si="0"/>
        <v>0</v>
      </c>
    </row>
    <row r="33" spans="2:17" ht="15.75">
      <c r="B33" s="307" t="s">
        <v>94</v>
      </c>
      <c r="C33" s="14" t="s">
        <v>788</v>
      </c>
      <c r="D33" s="13">
        <v>0.28</v>
      </c>
      <c r="E33" s="13">
        <v>0.28</v>
      </c>
      <c r="F33" s="13">
        <v>0.28</v>
      </c>
      <c r="G33" s="13">
        <v>0.28</v>
      </c>
      <c r="H33" s="13"/>
      <c r="I33" s="13"/>
      <c r="J33" s="13"/>
      <c r="K33" s="13"/>
      <c r="L33" s="13"/>
      <c r="M33" s="13"/>
      <c r="N33" s="13"/>
      <c r="O33" s="13"/>
      <c r="P33" s="13"/>
      <c r="Q33" s="247">
        <f t="shared" si="0"/>
        <v>0</v>
      </c>
    </row>
    <row r="34" spans="2:17" ht="15.75">
      <c r="B34" s="307" t="s">
        <v>184</v>
      </c>
      <c r="C34" s="14" t="s">
        <v>789</v>
      </c>
      <c r="D34" s="13">
        <v>5777.93</v>
      </c>
      <c r="E34" s="13">
        <v>5777.93</v>
      </c>
      <c r="F34" s="13">
        <v>5777.93</v>
      </c>
      <c r="G34" s="13">
        <v>5777.93</v>
      </c>
      <c r="H34" s="13"/>
      <c r="I34" s="13"/>
      <c r="J34" s="13"/>
      <c r="K34" s="13"/>
      <c r="L34" s="13"/>
      <c r="M34" s="13"/>
      <c r="N34" s="13"/>
      <c r="O34" s="13"/>
      <c r="P34" s="13"/>
      <c r="Q34" s="247">
        <f t="shared" si="0"/>
        <v>0</v>
      </c>
    </row>
    <row r="35" spans="2:17" ht="15.75">
      <c r="B35" s="307" t="s">
        <v>185</v>
      </c>
      <c r="C35" s="14" t="s">
        <v>790</v>
      </c>
      <c r="D35" s="13">
        <v>20.63</v>
      </c>
      <c r="E35" s="13">
        <v>20.63</v>
      </c>
      <c r="F35" s="13">
        <v>20.63</v>
      </c>
      <c r="G35" s="13">
        <v>20.63</v>
      </c>
      <c r="H35" s="13"/>
      <c r="I35" s="13"/>
      <c r="J35" s="13"/>
      <c r="K35" s="13"/>
      <c r="L35" s="13"/>
      <c r="M35" s="13"/>
      <c r="N35" s="13"/>
      <c r="O35" s="13"/>
      <c r="P35" s="13"/>
      <c r="Q35" s="247">
        <f t="shared" si="0"/>
        <v>0</v>
      </c>
    </row>
    <row r="36" spans="2:17" ht="15.75">
      <c r="B36" s="307" t="s">
        <v>186</v>
      </c>
      <c r="C36" s="14" t="s">
        <v>791</v>
      </c>
      <c r="D36" s="13">
        <v>2.28</v>
      </c>
      <c r="E36" s="13">
        <v>2.28</v>
      </c>
      <c r="F36" s="13">
        <v>2.28</v>
      </c>
      <c r="G36" s="13">
        <v>2.28</v>
      </c>
      <c r="H36" s="13"/>
      <c r="I36" s="13"/>
      <c r="J36" s="13"/>
      <c r="K36" s="13"/>
      <c r="L36" s="13"/>
      <c r="M36" s="13"/>
      <c r="N36" s="13"/>
      <c r="O36" s="13"/>
      <c r="P36" s="13"/>
      <c r="Q36" s="247">
        <f t="shared" si="0"/>
        <v>0</v>
      </c>
    </row>
    <row r="37" spans="2:17" ht="15.75">
      <c r="B37" s="307" t="s">
        <v>187</v>
      </c>
      <c r="C37" s="14" t="s">
        <v>792</v>
      </c>
      <c r="D37" s="13">
        <v>0.055</v>
      </c>
      <c r="E37" s="13">
        <v>0.055</v>
      </c>
      <c r="F37" s="13">
        <v>0.055</v>
      </c>
      <c r="G37" s="13">
        <v>0.055</v>
      </c>
      <c r="H37" s="13"/>
      <c r="I37" s="13"/>
      <c r="J37" s="13"/>
      <c r="K37" s="13"/>
      <c r="L37" s="13"/>
      <c r="M37" s="13"/>
      <c r="N37" s="13"/>
      <c r="O37" s="13"/>
      <c r="P37" s="13"/>
      <c r="Q37" s="247">
        <f t="shared" si="0"/>
        <v>0</v>
      </c>
    </row>
    <row r="38" spans="2:17" ht="15.75">
      <c r="B38" s="307" t="s">
        <v>95</v>
      </c>
      <c r="C38" s="14" t="s">
        <v>793</v>
      </c>
      <c r="D38" s="13">
        <v>1.96</v>
      </c>
      <c r="E38" s="13">
        <v>1.96</v>
      </c>
      <c r="F38" s="13">
        <v>1.96</v>
      </c>
      <c r="G38" s="13">
        <v>1.96</v>
      </c>
      <c r="H38" s="13"/>
      <c r="I38" s="13"/>
      <c r="J38" s="13"/>
      <c r="K38" s="13"/>
      <c r="L38" s="13"/>
      <c r="M38" s="13"/>
      <c r="N38" s="13"/>
      <c r="O38" s="13"/>
      <c r="P38" s="13"/>
      <c r="Q38" s="247">
        <f t="shared" si="0"/>
        <v>0</v>
      </c>
    </row>
    <row r="39" spans="2:17" ht="15.75">
      <c r="B39" s="307" t="s">
        <v>806</v>
      </c>
      <c r="C39" s="14" t="s">
        <v>794</v>
      </c>
      <c r="D39" s="13">
        <v>2.6</v>
      </c>
      <c r="E39" s="13">
        <v>2.6</v>
      </c>
      <c r="F39" s="13">
        <v>2.6</v>
      </c>
      <c r="G39" s="13">
        <v>2.6</v>
      </c>
      <c r="H39" s="13"/>
      <c r="I39" s="13"/>
      <c r="J39" s="13"/>
      <c r="K39" s="13"/>
      <c r="L39" s="13"/>
      <c r="M39" s="13"/>
      <c r="N39" s="13"/>
      <c r="O39" s="13"/>
      <c r="P39" s="13"/>
      <c r="Q39" s="247">
        <f t="shared" si="0"/>
        <v>0</v>
      </c>
    </row>
    <row r="40" spans="2:17" ht="15.75">
      <c r="B40" s="307" t="s">
        <v>807</v>
      </c>
      <c r="C40" s="14" t="s">
        <v>795</v>
      </c>
      <c r="D40" s="13">
        <v>3275.4</v>
      </c>
      <c r="E40" s="13">
        <v>3275.4</v>
      </c>
      <c r="F40" s="13">
        <v>3275.4</v>
      </c>
      <c r="G40" s="13">
        <v>3275.4</v>
      </c>
      <c r="H40" s="13"/>
      <c r="I40" s="13"/>
      <c r="J40" s="13"/>
      <c r="K40" s="13"/>
      <c r="L40" s="13"/>
      <c r="M40" s="13"/>
      <c r="N40" s="13"/>
      <c r="O40" s="13"/>
      <c r="P40" s="13"/>
      <c r="Q40" s="247">
        <f t="shared" si="0"/>
        <v>0</v>
      </c>
    </row>
    <row r="41" spans="2:17" ht="15.75">
      <c r="B41" s="307" t="s">
        <v>808</v>
      </c>
      <c r="C41" s="14" t="s">
        <v>796</v>
      </c>
      <c r="D41" s="13">
        <v>852.23</v>
      </c>
      <c r="E41" s="13">
        <v>852.23</v>
      </c>
      <c r="F41" s="13">
        <v>852.23</v>
      </c>
      <c r="G41" s="13">
        <v>852.23</v>
      </c>
      <c r="H41" s="13"/>
      <c r="I41" s="13"/>
      <c r="J41" s="13"/>
      <c r="K41" s="13"/>
      <c r="L41" s="13"/>
      <c r="M41" s="13"/>
      <c r="N41" s="13"/>
      <c r="O41" s="13"/>
      <c r="P41" s="13"/>
      <c r="Q41" s="247">
        <f t="shared" si="0"/>
        <v>0</v>
      </c>
    </row>
    <row r="42" spans="2:17" ht="15.75">
      <c r="B42" s="307" t="s">
        <v>809</v>
      </c>
      <c r="C42" s="14" t="s">
        <v>797</v>
      </c>
      <c r="D42" s="13">
        <v>3651.67</v>
      </c>
      <c r="E42" s="13">
        <v>3651.67</v>
      </c>
      <c r="F42" s="13">
        <v>3651.67</v>
      </c>
      <c r="G42" s="13">
        <v>3651.67</v>
      </c>
      <c r="H42" s="13"/>
      <c r="I42" s="13"/>
      <c r="J42" s="13"/>
      <c r="K42" s="13"/>
      <c r="L42" s="13"/>
      <c r="M42" s="13"/>
      <c r="N42" s="13"/>
      <c r="O42" s="13"/>
      <c r="P42" s="13"/>
      <c r="Q42" s="247">
        <f t="shared" si="0"/>
        <v>0</v>
      </c>
    </row>
    <row r="43" spans="2:17" ht="15.75">
      <c r="B43" s="307" t="s">
        <v>810</v>
      </c>
      <c r="C43" s="14" t="s">
        <v>798</v>
      </c>
      <c r="D43" s="13">
        <v>4866.67</v>
      </c>
      <c r="E43" s="13">
        <v>4866.67</v>
      </c>
      <c r="F43" s="13">
        <v>4866.67</v>
      </c>
      <c r="G43" s="13">
        <v>4866.67</v>
      </c>
      <c r="H43" s="13"/>
      <c r="I43" s="13"/>
      <c r="J43" s="13"/>
      <c r="K43" s="13"/>
      <c r="L43" s="13"/>
      <c r="M43" s="13"/>
      <c r="N43" s="13"/>
      <c r="O43" s="13"/>
      <c r="P43" s="13"/>
      <c r="Q43" s="247">
        <f t="shared" si="0"/>
        <v>0</v>
      </c>
    </row>
    <row r="44" spans="2:17" ht="15.75">
      <c r="B44" s="307" t="s">
        <v>811</v>
      </c>
      <c r="C44" s="14" t="s">
        <v>799</v>
      </c>
      <c r="D44" s="13">
        <v>1214.17</v>
      </c>
      <c r="E44" s="13">
        <v>1214.17</v>
      </c>
      <c r="F44" s="13">
        <v>1214.17</v>
      </c>
      <c r="G44" s="13">
        <v>1214.17</v>
      </c>
      <c r="H44" s="13"/>
      <c r="I44" s="13"/>
      <c r="J44" s="13"/>
      <c r="K44" s="13"/>
      <c r="L44" s="13"/>
      <c r="M44" s="13"/>
      <c r="N44" s="13"/>
      <c r="O44" s="13"/>
      <c r="P44" s="13"/>
      <c r="Q44" s="247">
        <f t="shared" si="0"/>
        <v>0</v>
      </c>
    </row>
    <row r="45" spans="2:17" ht="15.75">
      <c r="B45" s="307" t="s">
        <v>812</v>
      </c>
      <c r="C45" s="14" t="s">
        <v>800</v>
      </c>
      <c r="D45" s="13">
        <v>1620</v>
      </c>
      <c r="E45" s="13">
        <v>1620</v>
      </c>
      <c r="F45" s="13">
        <v>1620</v>
      </c>
      <c r="G45" s="13">
        <v>1620</v>
      </c>
      <c r="H45" s="13"/>
      <c r="I45" s="13"/>
      <c r="J45" s="13"/>
      <c r="K45" s="13"/>
      <c r="L45" s="13"/>
      <c r="M45" s="13"/>
      <c r="N45" s="13"/>
      <c r="O45" s="13"/>
      <c r="P45" s="13"/>
      <c r="Q45" s="247">
        <f t="shared" si="0"/>
        <v>0</v>
      </c>
    </row>
    <row r="46" spans="2:17" ht="15.75">
      <c r="B46" s="307" t="s">
        <v>813</v>
      </c>
      <c r="C46" s="14" t="s">
        <v>801</v>
      </c>
      <c r="D46" s="13">
        <v>606.67</v>
      </c>
      <c r="E46" s="13">
        <v>606.67</v>
      </c>
      <c r="F46" s="13">
        <v>606.67</v>
      </c>
      <c r="G46" s="13">
        <v>606.67</v>
      </c>
      <c r="H46" s="13"/>
      <c r="I46" s="13"/>
      <c r="J46" s="13"/>
      <c r="K46" s="13"/>
      <c r="L46" s="13"/>
      <c r="M46" s="13"/>
      <c r="N46" s="13"/>
      <c r="O46" s="13"/>
      <c r="P46" s="13"/>
      <c r="Q46" s="247">
        <f t="shared" si="0"/>
        <v>0</v>
      </c>
    </row>
    <row r="48" ht="15.75">
      <c r="N48" s="35" t="s">
        <v>77</v>
      </c>
    </row>
    <row r="49" spans="2:8" ht="15.75">
      <c r="B49" s="2" t="s">
        <v>872</v>
      </c>
      <c r="H49" s="34" t="s">
        <v>75</v>
      </c>
    </row>
  </sheetData>
  <sheetProtection/>
  <mergeCells count="17">
    <mergeCell ref="B5:Q5"/>
    <mergeCell ref="B7:B9"/>
    <mergeCell ref="P8:P9"/>
    <mergeCell ref="L8:L9"/>
    <mergeCell ref="M8:M9"/>
    <mergeCell ref="N8:N9"/>
    <mergeCell ref="O8:O9"/>
    <mergeCell ref="J8:J9"/>
    <mergeCell ref="D7:D9"/>
    <mergeCell ref="C7:C9"/>
    <mergeCell ref="E7:P7"/>
    <mergeCell ref="E8:E9"/>
    <mergeCell ref="F8:F9"/>
    <mergeCell ref="K8:K9"/>
    <mergeCell ref="G8:G9"/>
    <mergeCell ref="H8:H9"/>
    <mergeCell ref="I8:I9"/>
  </mergeCells>
  <printOptions/>
  <pageMargins left="0.7480314960629921" right="0.7480314960629921" top="0.984251968503937" bottom="0.984251968503937" header="0.5118110236220472" footer="0.5118110236220472"/>
  <pageSetup fitToHeight="0" fitToWidth="1" orientation="landscape" scale="51"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M50" sqref="M50"/>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75">
      <c r="B3" s="1" t="s">
        <v>759</v>
      </c>
      <c r="C3" s="12"/>
      <c r="D3" s="12"/>
      <c r="E3" s="12"/>
      <c r="F3" s="12"/>
      <c r="G3" s="16" t="s">
        <v>637</v>
      </c>
    </row>
    <row r="4" spans="2:6" ht="15.75">
      <c r="B4" s="1" t="s">
        <v>760</v>
      </c>
      <c r="C4" s="12"/>
      <c r="D4" s="12"/>
      <c r="E4" s="12"/>
      <c r="F4" s="12"/>
    </row>
    <row r="7" spans="2:9" ht="22.5" customHeight="1">
      <c r="B7" s="544" t="s">
        <v>616</v>
      </c>
      <c r="C7" s="544"/>
      <c r="D7" s="544"/>
      <c r="E7" s="544"/>
      <c r="F7" s="544"/>
      <c r="G7" s="544"/>
      <c r="H7" s="23"/>
      <c r="I7" s="23"/>
    </row>
    <row r="8" spans="7:9" ht="15.75">
      <c r="G8" s="22"/>
      <c r="H8" s="22"/>
      <c r="I8" s="22"/>
    </row>
    <row r="9" ht="16.5" thickBot="1">
      <c r="G9" s="140" t="s">
        <v>4</v>
      </c>
    </row>
    <row r="10" spans="2:10" s="84" customFormat="1" ht="18" customHeight="1">
      <c r="B10" s="547" t="s">
        <v>855</v>
      </c>
      <c r="C10" s="548"/>
      <c r="D10" s="548"/>
      <c r="E10" s="548"/>
      <c r="F10" s="548"/>
      <c r="G10" s="549"/>
      <c r="J10" s="85"/>
    </row>
    <row r="11" spans="2:7" s="84" customFormat="1" ht="21.75" customHeight="1">
      <c r="B11" s="550"/>
      <c r="C11" s="551"/>
      <c r="D11" s="551"/>
      <c r="E11" s="551"/>
      <c r="F11" s="551"/>
      <c r="G11" s="552"/>
    </row>
    <row r="12" spans="2:7" s="84" customFormat="1" ht="54.75" customHeight="1">
      <c r="B12" s="167" t="s">
        <v>620</v>
      </c>
      <c r="C12" s="117" t="s">
        <v>66</v>
      </c>
      <c r="D12" s="117" t="s">
        <v>617</v>
      </c>
      <c r="E12" s="117" t="s">
        <v>618</v>
      </c>
      <c r="F12" s="117" t="s">
        <v>623</v>
      </c>
      <c r="G12" s="118" t="s">
        <v>664</v>
      </c>
    </row>
    <row r="13" spans="2:7" s="84" customFormat="1" ht="17.25" customHeight="1">
      <c r="B13" s="116"/>
      <c r="C13" s="117">
        <v>1</v>
      </c>
      <c r="D13" s="117">
        <v>2</v>
      </c>
      <c r="E13" s="117">
        <v>3</v>
      </c>
      <c r="F13" s="117" t="s">
        <v>624</v>
      </c>
      <c r="G13" s="118">
        <v>5</v>
      </c>
    </row>
    <row r="14" spans="2:7" s="84" customFormat="1" ht="33" customHeight="1">
      <c r="B14" s="119" t="s">
        <v>619</v>
      </c>
      <c r="C14" s="248"/>
      <c r="D14" s="249"/>
      <c r="E14" s="240"/>
      <c r="F14" s="250"/>
      <c r="G14" s="120"/>
    </row>
    <row r="15" spans="2:7" s="84" customFormat="1" ht="33" customHeight="1">
      <c r="B15" s="121" t="s">
        <v>647</v>
      </c>
      <c r="C15" s="248"/>
      <c r="D15" s="249"/>
      <c r="E15" s="240"/>
      <c r="F15" s="249"/>
      <c r="G15" s="120"/>
    </row>
    <row r="16" spans="2:7" s="84" customFormat="1" ht="33" customHeight="1" thickBot="1">
      <c r="B16" s="122" t="s">
        <v>625</v>
      </c>
      <c r="C16" s="251"/>
      <c r="D16" s="252"/>
      <c r="E16" s="241"/>
      <c r="F16" s="252"/>
      <c r="G16" s="109"/>
    </row>
    <row r="17" spans="2:7" s="84" customFormat="1" ht="42.75" customHeight="1" thickBot="1">
      <c r="B17" s="123"/>
      <c r="C17" s="124"/>
      <c r="D17" s="125"/>
      <c r="E17" s="126"/>
      <c r="F17" s="280" t="s">
        <v>4</v>
      </c>
      <c r="G17" s="280"/>
    </row>
    <row r="18" spans="2:8" s="84" customFormat="1" ht="33" customHeight="1">
      <c r="B18" s="540" t="s">
        <v>856</v>
      </c>
      <c r="C18" s="541"/>
      <c r="D18" s="541"/>
      <c r="E18" s="541"/>
      <c r="F18" s="542"/>
      <c r="G18" s="281"/>
      <c r="H18" s="278"/>
    </row>
    <row r="19" spans="2:7" s="84" customFormat="1" ht="18.75">
      <c r="B19" s="127"/>
      <c r="C19" s="117" t="s">
        <v>665</v>
      </c>
      <c r="D19" s="117" t="s">
        <v>666</v>
      </c>
      <c r="E19" s="117" t="s">
        <v>667</v>
      </c>
      <c r="F19" s="282" t="s">
        <v>668</v>
      </c>
      <c r="G19" s="279"/>
    </row>
    <row r="20" spans="2:7" s="84" customFormat="1" ht="33" customHeight="1">
      <c r="B20" s="119" t="s">
        <v>619</v>
      </c>
      <c r="C20" s="250"/>
      <c r="D20" s="250"/>
      <c r="E20" s="250"/>
      <c r="F20" s="283"/>
      <c r="G20" s="26"/>
    </row>
    <row r="21" spans="2:8" ht="33" customHeight="1">
      <c r="B21" s="158" t="s">
        <v>647</v>
      </c>
      <c r="C21" s="240"/>
      <c r="D21" s="240"/>
      <c r="E21" s="253"/>
      <c r="F21" s="284"/>
      <c r="G21" s="26"/>
      <c r="H21" s="26"/>
    </row>
    <row r="22" spans="2:8" ht="33" customHeight="1" thickBot="1">
      <c r="B22" s="122" t="s">
        <v>625</v>
      </c>
      <c r="C22" s="241"/>
      <c r="D22" s="254"/>
      <c r="E22" s="255"/>
      <c r="F22" s="285"/>
      <c r="G22" s="26"/>
      <c r="H22" s="26"/>
    </row>
    <row r="23" ht="33" customHeight="1" thickBot="1">
      <c r="G23" s="140" t="s">
        <v>4</v>
      </c>
    </row>
    <row r="24" spans="2:7" ht="33" customHeight="1">
      <c r="B24" s="540" t="s">
        <v>857</v>
      </c>
      <c r="C24" s="541"/>
      <c r="D24" s="541"/>
      <c r="E24" s="541"/>
      <c r="F24" s="541"/>
      <c r="G24" s="542"/>
    </row>
    <row r="25" spans="2:7" ht="47.25" customHeight="1">
      <c r="B25" s="119" t="s">
        <v>620</v>
      </c>
      <c r="C25" s="117" t="s">
        <v>66</v>
      </c>
      <c r="D25" s="117" t="s">
        <v>617</v>
      </c>
      <c r="E25" s="117" t="s">
        <v>618</v>
      </c>
      <c r="F25" s="117" t="s">
        <v>623</v>
      </c>
      <c r="G25" s="118" t="s">
        <v>733</v>
      </c>
    </row>
    <row r="26" spans="2:7" ht="17.25" customHeight="1">
      <c r="B26" s="545" t="s">
        <v>619</v>
      </c>
      <c r="C26" s="117">
        <v>1</v>
      </c>
      <c r="D26" s="117">
        <v>2</v>
      </c>
      <c r="E26" s="117">
        <v>3</v>
      </c>
      <c r="F26" s="117" t="s">
        <v>624</v>
      </c>
      <c r="G26" s="118">
        <v>5</v>
      </c>
    </row>
    <row r="27" spans="2:7" ht="33" customHeight="1">
      <c r="B27" s="546"/>
      <c r="C27" s="249"/>
      <c r="D27" s="249"/>
      <c r="E27" s="249"/>
      <c r="F27" s="249"/>
      <c r="G27" s="110"/>
    </row>
    <row r="28" spans="2:7" ht="33" customHeight="1">
      <c r="B28" s="158" t="s">
        <v>647</v>
      </c>
      <c r="C28" s="253"/>
      <c r="D28" s="253"/>
      <c r="E28" s="253"/>
      <c r="F28" s="253"/>
      <c r="G28" s="159"/>
    </row>
    <row r="29" spans="2:7" ht="33" customHeight="1" thickBot="1">
      <c r="B29" s="122" t="s">
        <v>625</v>
      </c>
      <c r="C29" s="241"/>
      <c r="D29" s="241"/>
      <c r="E29" s="241"/>
      <c r="F29" s="241"/>
      <c r="G29" s="109"/>
    </row>
    <row r="30" ht="33" customHeight="1" thickBot="1">
      <c r="G30" s="140" t="s">
        <v>4</v>
      </c>
    </row>
    <row r="31" spans="2:7" ht="33" customHeight="1">
      <c r="B31" s="540" t="s">
        <v>858</v>
      </c>
      <c r="C31" s="541"/>
      <c r="D31" s="541"/>
      <c r="E31" s="541"/>
      <c r="F31" s="541"/>
      <c r="G31" s="542"/>
    </row>
    <row r="32" spans="2:7" ht="47.25" customHeight="1">
      <c r="B32" s="127" t="s">
        <v>620</v>
      </c>
      <c r="C32" s="117" t="s">
        <v>66</v>
      </c>
      <c r="D32" s="117" t="s">
        <v>617</v>
      </c>
      <c r="E32" s="117" t="s">
        <v>618</v>
      </c>
      <c r="F32" s="117" t="s">
        <v>623</v>
      </c>
      <c r="G32" s="118" t="s">
        <v>728</v>
      </c>
    </row>
    <row r="33" spans="2:7" ht="17.25" customHeight="1">
      <c r="B33" s="545" t="s">
        <v>619</v>
      </c>
      <c r="C33" s="117">
        <v>1</v>
      </c>
      <c r="D33" s="117">
        <v>2</v>
      </c>
      <c r="E33" s="117">
        <v>3</v>
      </c>
      <c r="F33" s="117" t="s">
        <v>624</v>
      </c>
      <c r="G33" s="118">
        <v>5</v>
      </c>
    </row>
    <row r="34" spans="2:7" ht="33" customHeight="1">
      <c r="B34" s="546"/>
      <c r="C34" s="249"/>
      <c r="D34" s="249"/>
      <c r="E34" s="249"/>
      <c r="F34" s="249"/>
      <c r="G34" s="110"/>
    </row>
    <row r="35" spans="2:7" ht="33" customHeight="1">
      <c r="B35" s="121" t="s">
        <v>647</v>
      </c>
      <c r="C35" s="240"/>
      <c r="D35" s="240"/>
      <c r="E35" s="240"/>
      <c r="F35" s="253"/>
      <c r="G35" s="159"/>
    </row>
    <row r="36" spans="2:7" ht="33" customHeight="1" thickBot="1">
      <c r="B36" s="161" t="s">
        <v>625</v>
      </c>
      <c r="C36" s="256"/>
      <c r="D36" s="256"/>
      <c r="E36" s="256"/>
      <c r="F36" s="241"/>
      <c r="G36" s="109"/>
    </row>
    <row r="37" ht="33" customHeight="1" thickBot="1">
      <c r="G37" s="140" t="s">
        <v>4</v>
      </c>
    </row>
    <row r="38" spans="2:7" ht="33" customHeight="1">
      <c r="B38" s="540" t="s">
        <v>859</v>
      </c>
      <c r="C38" s="541"/>
      <c r="D38" s="541"/>
      <c r="E38" s="541"/>
      <c r="F38" s="541"/>
      <c r="G38" s="542"/>
    </row>
    <row r="39" spans="2:7" ht="43.5" customHeight="1">
      <c r="B39" s="127" t="s">
        <v>620</v>
      </c>
      <c r="C39" s="117" t="s">
        <v>66</v>
      </c>
      <c r="D39" s="117" t="s">
        <v>617</v>
      </c>
      <c r="E39" s="117" t="s">
        <v>618</v>
      </c>
      <c r="F39" s="117" t="s">
        <v>623</v>
      </c>
      <c r="G39" s="118" t="s">
        <v>729</v>
      </c>
    </row>
    <row r="40" spans="2:7" ht="17.25" customHeight="1">
      <c r="B40" s="545" t="s">
        <v>619</v>
      </c>
      <c r="C40" s="117">
        <v>1</v>
      </c>
      <c r="D40" s="117">
        <v>2</v>
      </c>
      <c r="E40" s="117">
        <v>3</v>
      </c>
      <c r="F40" s="117" t="s">
        <v>624</v>
      </c>
      <c r="G40" s="118">
        <v>5</v>
      </c>
    </row>
    <row r="41" spans="2:7" ht="33" customHeight="1">
      <c r="B41" s="546"/>
      <c r="C41" s="249"/>
      <c r="D41" s="249"/>
      <c r="E41" s="249"/>
      <c r="F41" s="249"/>
      <c r="G41" s="110"/>
    </row>
    <row r="42" spans="2:7" ht="33" customHeight="1">
      <c r="B42" s="121" t="s">
        <v>615</v>
      </c>
      <c r="C42" s="253"/>
      <c r="D42" s="253"/>
      <c r="E42" s="253"/>
      <c r="F42" s="253"/>
      <c r="G42" s="159"/>
    </row>
    <row r="43" spans="2:7" ht="33" customHeight="1" thickBot="1">
      <c r="B43" s="161" t="s">
        <v>625</v>
      </c>
      <c r="C43" s="241"/>
      <c r="D43" s="241"/>
      <c r="E43" s="241"/>
      <c r="F43" s="241"/>
      <c r="G43" s="109"/>
    </row>
    <row r="44" ht="33" customHeight="1" thickBot="1">
      <c r="G44" s="140" t="s">
        <v>4</v>
      </c>
    </row>
    <row r="45" spans="2:7" ht="33" customHeight="1">
      <c r="B45" s="540" t="s">
        <v>860</v>
      </c>
      <c r="C45" s="541"/>
      <c r="D45" s="541"/>
      <c r="E45" s="541"/>
      <c r="F45" s="541"/>
      <c r="G45" s="542"/>
    </row>
    <row r="46" spans="2:7" ht="44.25" customHeight="1">
      <c r="B46" s="127" t="s">
        <v>620</v>
      </c>
      <c r="C46" s="117" t="s">
        <v>66</v>
      </c>
      <c r="D46" s="117" t="s">
        <v>617</v>
      </c>
      <c r="E46" s="117" t="s">
        <v>618</v>
      </c>
      <c r="F46" s="117" t="s">
        <v>623</v>
      </c>
      <c r="G46" s="118" t="s">
        <v>730</v>
      </c>
    </row>
    <row r="47" spans="2:7" ht="17.25" customHeight="1">
      <c r="B47" s="545" t="s">
        <v>619</v>
      </c>
      <c r="C47" s="117">
        <v>1</v>
      </c>
      <c r="D47" s="117">
        <v>2</v>
      </c>
      <c r="E47" s="117">
        <v>3</v>
      </c>
      <c r="F47" s="117" t="s">
        <v>624</v>
      </c>
      <c r="G47" s="118">
        <v>5</v>
      </c>
    </row>
    <row r="48" spans="2:7" ht="33" customHeight="1">
      <c r="B48" s="546"/>
      <c r="C48" s="249"/>
      <c r="D48" s="249"/>
      <c r="E48" s="249"/>
      <c r="F48" s="249"/>
      <c r="G48" s="110"/>
    </row>
    <row r="49" spans="2:7" ht="33" customHeight="1">
      <c r="B49" s="158" t="s">
        <v>647</v>
      </c>
      <c r="C49" s="253"/>
      <c r="D49" s="240"/>
      <c r="E49" s="253"/>
      <c r="F49" s="240"/>
      <c r="G49" s="159"/>
    </row>
    <row r="50" spans="2:7" ht="33" customHeight="1" thickBot="1">
      <c r="B50" s="122" t="s">
        <v>625</v>
      </c>
      <c r="C50" s="241"/>
      <c r="D50" s="256"/>
      <c r="E50" s="241"/>
      <c r="F50" s="256"/>
      <c r="G50" s="109"/>
    </row>
    <row r="51" spans="2:7" ht="33" customHeight="1">
      <c r="B51" s="160"/>
      <c r="C51" s="26"/>
      <c r="D51" s="26"/>
      <c r="E51" s="26"/>
      <c r="F51" s="26"/>
      <c r="G51" s="26"/>
    </row>
    <row r="52" spans="2:7" ht="18.75" customHeight="1">
      <c r="B52" s="543" t="s">
        <v>648</v>
      </c>
      <c r="C52" s="543"/>
      <c r="D52" s="543"/>
      <c r="E52" s="543"/>
      <c r="F52" s="543"/>
      <c r="G52" s="543"/>
    </row>
    <row r="53" ht="18.75" customHeight="1">
      <c r="B53" s="115"/>
    </row>
    <row r="54" spans="2:7" ht="15.75">
      <c r="B54" s="2" t="s">
        <v>872</v>
      </c>
      <c r="F54" s="115" t="s">
        <v>678</v>
      </c>
      <c r="G54" s="115"/>
    </row>
    <row r="55" spans="2:7" ht="15.75">
      <c r="B55" s="510" t="s">
        <v>621</v>
      </c>
      <c r="C55" s="510"/>
      <c r="D55" s="510"/>
      <c r="E55" s="510"/>
      <c r="F55" s="510"/>
      <c r="G55" s="510"/>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Q34"/>
  <sheetViews>
    <sheetView zoomScale="120" zoomScaleNormal="120" zoomScaleSheetLayoutView="75" zoomScalePageLayoutView="0" workbookViewId="0" topLeftCell="B1">
      <selection activeCell="C8" sqref="C8:C9"/>
    </sheetView>
  </sheetViews>
  <sheetFormatPr defaultColWidth="9.140625" defaultRowHeight="12.75"/>
  <cols>
    <col min="1" max="1" width="5.57421875" style="2" customWidth="1"/>
    <col min="2" max="2" width="7.28125" style="2" customWidth="1"/>
    <col min="3" max="3" width="26.7109375" style="2" bestFit="1" customWidth="1"/>
    <col min="4" max="4" width="21.421875" style="2" customWidth="1"/>
    <col min="5" max="8" width="20.7109375" style="2" customWidth="1"/>
    <col min="9" max="9" width="26.574218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2:15" ht="15.75">
      <c r="B2" s="1" t="s">
        <v>759</v>
      </c>
      <c r="H2" s="16"/>
      <c r="I2" s="16" t="s">
        <v>636</v>
      </c>
      <c r="N2" s="553"/>
      <c r="O2" s="553"/>
    </row>
    <row r="3" spans="2:15" ht="15.75">
      <c r="B3" s="1" t="s">
        <v>760</v>
      </c>
      <c r="N3" s="1"/>
      <c r="O3" s="20"/>
    </row>
    <row r="4" spans="3:15" ht="15.75">
      <c r="C4" s="28"/>
      <c r="D4" s="28"/>
      <c r="E4" s="28"/>
      <c r="F4" s="28"/>
      <c r="G4" s="28"/>
      <c r="H4" s="28"/>
      <c r="I4" s="28"/>
      <c r="J4" s="28"/>
      <c r="K4" s="28"/>
      <c r="L4" s="28"/>
      <c r="M4" s="28"/>
      <c r="N4" s="28"/>
      <c r="O4" s="28"/>
    </row>
    <row r="5" spans="2:15" ht="20.25">
      <c r="B5" s="560" t="s">
        <v>72</v>
      </c>
      <c r="C5" s="560"/>
      <c r="D5" s="560"/>
      <c r="E5" s="560"/>
      <c r="F5" s="560"/>
      <c r="G5" s="560"/>
      <c r="H5" s="560"/>
      <c r="I5" s="560"/>
      <c r="J5" s="28"/>
      <c r="K5" s="28"/>
      <c r="L5" s="28"/>
      <c r="M5" s="28"/>
      <c r="N5" s="28"/>
      <c r="O5" s="28"/>
    </row>
    <row r="6" spans="3:15" ht="15.75">
      <c r="C6" s="17"/>
      <c r="D6" s="17"/>
      <c r="E6" s="17"/>
      <c r="F6" s="17"/>
      <c r="G6" s="17"/>
      <c r="H6" s="17"/>
      <c r="I6" s="17"/>
      <c r="J6" s="17"/>
      <c r="K6" s="17"/>
      <c r="L6" s="17"/>
      <c r="M6" s="17"/>
      <c r="N6" s="17"/>
      <c r="O6" s="17"/>
    </row>
    <row r="7" spans="3:16" ht="16.5" thickBot="1">
      <c r="C7" s="29"/>
      <c r="D7" s="29"/>
      <c r="E7" s="29"/>
      <c r="G7" s="29"/>
      <c r="H7" s="29"/>
      <c r="I7" s="113" t="s">
        <v>4</v>
      </c>
      <c r="K7" s="29"/>
      <c r="L7" s="29"/>
      <c r="M7" s="29"/>
      <c r="N7" s="29"/>
      <c r="O7" s="29"/>
      <c r="P7" s="29"/>
    </row>
    <row r="8" spans="2:17" s="33" customFormat="1" ht="32.25" customHeight="1">
      <c r="B8" s="554" t="s">
        <v>10</v>
      </c>
      <c r="C8" s="570" t="s">
        <v>11</v>
      </c>
      <c r="D8" s="558" t="s">
        <v>861</v>
      </c>
      <c r="E8" s="558" t="s">
        <v>862</v>
      </c>
      <c r="F8" s="561" t="s">
        <v>842</v>
      </c>
      <c r="G8" s="562"/>
      <c r="H8" s="556" t="s">
        <v>863</v>
      </c>
      <c r="I8" s="30"/>
      <c r="J8" s="30"/>
      <c r="K8" s="30"/>
      <c r="L8" s="30"/>
      <c r="M8" s="30"/>
      <c r="N8" s="31"/>
      <c r="O8" s="32"/>
      <c r="P8" s="32"/>
      <c r="Q8" s="32"/>
    </row>
    <row r="9" spans="2:17" s="33" customFormat="1" ht="28.5" customHeight="1" thickBot="1">
      <c r="B9" s="555"/>
      <c r="C9" s="571"/>
      <c r="D9" s="559"/>
      <c r="E9" s="559"/>
      <c r="F9" s="456" t="s">
        <v>1</v>
      </c>
      <c r="G9" s="456" t="s">
        <v>67</v>
      </c>
      <c r="H9" s="557"/>
      <c r="I9" s="32"/>
      <c r="J9" s="32"/>
      <c r="K9" s="32"/>
      <c r="L9" s="32"/>
      <c r="M9" s="32"/>
      <c r="N9" s="32"/>
      <c r="O9" s="32"/>
      <c r="P9" s="32"/>
      <c r="Q9" s="32"/>
    </row>
    <row r="10" spans="2:17" s="11" customFormat="1" ht="24" customHeight="1">
      <c r="B10" s="369" t="s">
        <v>80</v>
      </c>
      <c r="C10" s="370" t="s">
        <v>64</v>
      </c>
      <c r="D10" s="453">
        <v>0</v>
      </c>
      <c r="E10" s="454">
        <v>63000</v>
      </c>
      <c r="F10" s="454">
        <v>15750</v>
      </c>
      <c r="G10" s="455"/>
      <c r="H10" s="371">
        <f>+G10/F10*100</f>
        <v>0</v>
      </c>
      <c r="I10" s="6"/>
      <c r="J10" s="6"/>
      <c r="K10" s="6"/>
      <c r="L10" s="6"/>
      <c r="M10" s="6"/>
      <c r="N10" s="6"/>
      <c r="O10" s="6"/>
      <c r="P10" s="6"/>
      <c r="Q10" s="6"/>
    </row>
    <row r="11" spans="2:17" s="11" customFormat="1" ht="24" customHeight="1">
      <c r="B11" s="168" t="s">
        <v>81</v>
      </c>
      <c r="C11" s="112" t="s">
        <v>65</v>
      </c>
      <c r="D11" s="368"/>
      <c r="E11" s="368" t="s">
        <v>874</v>
      </c>
      <c r="F11" s="368" t="s">
        <v>874</v>
      </c>
      <c r="G11" s="354"/>
      <c r="H11" s="333"/>
      <c r="I11" s="6"/>
      <c r="J11" s="6"/>
      <c r="K11" s="6"/>
      <c r="L11" s="6"/>
      <c r="M11" s="6"/>
      <c r="N11" s="6"/>
      <c r="O11" s="6"/>
      <c r="P11" s="6"/>
      <c r="Q11" s="6"/>
    </row>
    <row r="12" spans="2:17" s="11" customFormat="1" ht="24" customHeight="1">
      <c r="B12" s="168" t="s">
        <v>82</v>
      </c>
      <c r="C12" s="112" t="s">
        <v>60</v>
      </c>
      <c r="D12" s="372">
        <v>50000</v>
      </c>
      <c r="E12" s="372">
        <v>33000</v>
      </c>
      <c r="F12" s="372">
        <v>8250</v>
      </c>
      <c r="G12" s="355"/>
      <c r="H12" s="333">
        <f>+G12/F12*100</f>
        <v>0</v>
      </c>
      <c r="I12" s="6"/>
      <c r="J12" s="6"/>
      <c r="K12" s="6"/>
      <c r="L12" s="6"/>
      <c r="M12" s="6"/>
      <c r="N12" s="6"/>
      <c r="O12" s="6"/>
      <c r="P12" s="6"/>
      <c r="Q12" s="6"/>
    </row>
    <row r="13" spans="2:17" s="11" customFormat="1" ht="24" customHeight="1">
      <c r="B13" s="168" t="s">
        <v>83</v>
      </c>
      <c r="C13" s="112" t="s">
        <v>61</v>
      </c>
      <c r="D13" s="368">
        <v>0</v>
      </c>
      <c r="E13" s="368">
        <v>40000</v>
      </c>
      <c r="F13" s="368">
        <v>20000</v>
      </c>
      <c r="G13" s="355"/>
      <c r="H13" s="333">
        <f>+G13/F13*100</f>
        <v>0</v>
      </c>
      <c r="I13" s="6"/>
      <c r="J13" s="6"/>
      <c r="K13" s="6"/>
      <c r="L13" s="6"/>
      <c r="M13" s="6"/>
      <c r="N13" s="6"/>
      <c r="O13" s="6"/>
      <c r="P13" s="6"/>
      <c r="Q13" s="6"/>
    </row>
    <row r="14" spans="2:17" s="11" customFormat="1" ht="24" customHeight="1">
      <c r="B14" s="168" t="s">
        <v>84</v>
      </c>
      <c r="C14" s="112" t="s">
        <v>62</v>
      </c>
      <c r="D14" s="368">
        <v>337202</v>
      </c>
      <c r="E14" s="368">
        <v>460000</v>
      </c>
      <c r="F14" s="368">
        <v>115000</v>
      </c>
      <c r="G14" s="355">
        <v>115651</v>
      </c>
      <c r="H14" s="333">
        <f>+G14/F14*100</f>
        <v>100.56608695652174</v>
      </c>
      <c r="I14" s="6"/>
      <c r="J14" s="6"/>
      <c r="K14" s="6"/>
      <c r="L14" s="6"/>
      <c r="M14" s="6"/>
      <c r="N14" s="6"/>
      <c r="O14" s="6"/>
      <c r="P14" s="6"/>
      <c r="Q14" s="6"/>
    </row>
    <row r="15" spans="2:17" s="11" customFormat="1" ht="24" customHeight="1" thickBot="1">
      <c r="B15" s="168" t="s">
        <v>85</v>
      </c>
      <c r="C15" s="112" t="s">
        <v>63</v>
      </c>
      <c r="D15" s="415">
        <v>1162860</v>
      </c>
      <c r="E15" s="415">
        <v>1000000</v>
      </c>
      <c r="F15" s="415">
        <v>250000</v>
      </c>
      <c r="G15" s="355">
        <v>225000</v>
      </c>
      <c r="H15" s="333">
        <f>+G15/F15*100</f>
        <v>90</v>
      </c>
      <c r="I15" s="6"/>
      <c r="J15" s="6"/>
      <c r="K15" s="6"/>
      <c r="L15" s="6"/>
      <c r="M15" s="6"/>
      <c r="N15" s="6"/>
      <c r="O15" s="6"/>
      <c r="P15" s="6"/>
      <c r="Q15" s="6"/>
    </row>
    <row r="16" spans="2:17" s="11" customFormat="1" ht="24" customHeight="1" thickBot="1">
      <c r="B16" s="169" t="s">
        <v>86</v>
      </c>
      <c r="C16" s="170" t="s">
        <v>73</v>
      </c>
      <c r="D16" s="366"/>
      <c r="E16" s="366" t="s">
        <v>874</v>
      </c>
      <c r="F16" s="367"/>
      <c r="G16" s="367"/>
      <c r="H16" s="334"/>
      <c r="I16" s="6"/>
      <c r="J16" s="6"/>
      <c r="K16" s="6"/>
      <c r="L16" s="6"/>
      <c r="M16" s="6"/>
      <c r="N16" s="6"/>
      <c r="O16" s="6"/>
      <c r="P16" s="6"/>
      <c r="Q16" s="6"/>
    </row>
    <row r="17" spans="2:6" ht="16.5" thickBot="1">
      <c r="B17" s="171"/>
      <c r="C17" s="171"/>
      <c r="D17" s="171"/>
      <c r="E17" s="171"/>
      <c r="F17" s="178"/>
    </row>
    <row r="18" spans="2:11" ht="20.25" customHeight="1">
      <c r="B18" s="563" t="s">
        <v>611</v>
      </c>
      <c r="C18" s="566" t="s">
        <v>64</v>
      </c>
      <c r="D18" s="567"/>
      <c r="E18" s="568"/>
      <c r="F18" s="569" t="s">
        <v>65</v>
      </c>
      <c r="G18" s="567"/>
      <c r="H18" s="568"/>
      <c r="I18" s="569" t="s">
        <v>60</v>
      </c>
      <c r="J18" s="567"/>
      <c r="K18" s="568"/>
    </row>
    <row r="19" spans="2:11" ht="15.75">
      <c r="B19" s="564"/>
      <c r="C19" s="467">
        <v>1</v>
      </c>
      <c r="D19" s="106">
        <v>2</v>
      </c>
      <c r="E19" s="172">
        <v>3</v>
      </c>
      <c r="F19" s="179">
        <v>4</v>
      </c>
      <c r="G19" s="106">
        <v>5</v>
      </c>
      <c r="H19" s="172">
        <v>6</v>
      </c>
      <c r="I19" s="179">
        <v>7</v>
      </c>
      <c r="J19" s="106">
        <v>8</v>
      </c>
      <c r="K19" s="172">
        <v>9</v>
      </c>
    </row>
    <row r="20" spans="2:11" ht="16.5" thickBot="1">
      <c r="B20" s="565"/>
      <c r="C20" s="468" t="s">
        <v>612</v>
      </c>
      <c r="D20" s="464" t="s">
        <v>613</v>
      </c>
      <c r="E20" s="465" t="s">
        <v>614</v>
      </c>
      <c r="F20" s="466" t="s">
        <v>612</v>
      </c>
      <c r="G20" s="464" t="s">
        <v>613</v>
      </c>
      <c r="H20" s="465" t="s">
        <v>614</v>
      </c>
      <c r="I20" s="466" t="s">
        <v>612</v>
      </c>
      <c r="J20" s="464" t="s">
        <v>613</v>
      </c>
      <c r="K20" s="465" t="s">
        <v>614</v>
      </c>
    </row>
    <row r="21" spans="2:11" ht="16.5" customHeight="1">
      <c r="B21" s="414">
        <v>1</v>
      </c>
      <c r="C21" s="457"/>
      <c r="D21" s="458"/>
      <c r="E21" s="459"/>
      <c r="F21" s="460"/>
      <c r="G21" s="461"/>
      <c r="H21" s="462"/>
      <c r="I21" s="463"/>
      <c r="J21" s="458"/>
      <c r="K21" s="459"/>
    </row>
    <row r="22" spans="2:11" ht="15.75">
      <c r="B22" s="173">
        <v>2</v>
      </c>
      <c r="C22" s="338"/>
      <c r="D22" s="107"/>
      <c r="E22" s="320"/>
      <c r="F22" s="180"/>
      <c r="G22" s="107"/>
      <c r="H22" s="174"/>
      <c r="I22" s="339"/>
      <c r="J22" s="321"/>
      <c r="K22" s="320"/>
    </row>
    <row r="23" spans="2:11" ht="15.75">
      <c r="B23" s="173">
        <v>3</v>
      </c>
      <c r="C23" s="338"/>
      <c r="D23" s="321"/>
      <c r="E23" s="320"/>
      <c r="F23" s="180"/>
      <c r="G23" s="107"/>
      <c r="H23" s="174"/>
      <c r="I23" s="339"/>
      <c r="J23" s="321"/>
      <c r="K23" s="320"/>
    </row>
    <row r="24" spans="2:11" ht="15.75">
      <c r="B24" s="173">
        <v>4</v>
      </c>
      <c r="C24" s="338"/>
      <c r="D24" s="321"/>
      <c r="E24" s="320"/>
      <c r="F24" s="180"/>
      <c r="G24" s="107"/>
      <c r="H24" s="174"/>
      <c r="I24" s="180"/>
      <c r="J24" s="107"/>
      <c r="K24" s="174"/>
    </row>
    <row r="25" spans="2:11" ht="15.75">
      <c r="B25" s="173">
        <v>5</v>
      </c>
      <c r="C25" s="107"/>
      <c r="D25" s="321"/>
      <c r="E25" s="320"/>
      <c r="F25" s="180"/>
      <c r="G25" s="107"/>
      <c r="H25" s="174"/>
      <c r="I25" s="180"/>
      <c r="J25" s="107"/>
      <c r="K25" s="174"/>
    </row>
    <row r="26" spans="2:11" ht="15.75">
      <c r="B26" s="173">
        <v>6</v>
      </c>
      <c r="C26" s="107"/>
      <c r="D26" s="107"/>
      <c r="E26" s="174"/>
      <c r="F26" s="180"/>
      <c r="G26" s="107"/>
      <c r="H26" s="174"/>
      <c r="I26" s="180"/>
      <c r="J26" s="107"/>
      <c r="K26" s="174"/>
    </row>
    <row r="27" spans="2:11" ht="15.75">
      <c r="B27" s="173">
        <v>7</v>
      </c>
      <c r="C27" s="107"/>
      <c r="D27" s="107"/>
      <c r="E27" s="174"/>
      <c r="F27" s="180"/>
      <c r="G27" s="107"/>
      <c r="H27" s="174"/>
      <c r="I27" s="180"/>
      <c r="J27" s="107"/>
      <c r="K27" s="174"/>
    </row>
    <row r="28" spans="2:11" ht="15.75">
      <c r="B28" s="173">
        <v>8</v>
      </c>
      <c r="C28" s="107"/>
      <c r="D28" s="107"/>
      <c r="E28" s="174"/>
      <c r="F28" s="180"/>
      <c r="G28" s="107"/>
      <c r="H28" s="174"/>
      <c r="I28" s="180"/>
      <c r="J28" s="107"/>
      <c r="K28" s="174"/>
    </row>
    <row r="29" spans="2:11" ht="15.75">
      <c r="B29" s="173">
        <v>9</v>
      </c>
      <c r="C29" s="107"/>
      <c r="D29" s="107"/>
      <c r="E29" s="174"/>
      <c r="F29" s="180"/>
      <c r="G29" s="107"/>
      <c r="H29" s="174"/>
      <c r="I29" s="180"/>
      <c r="J29" s="107"/>
      <c r="K29" s="174"/>
    </row>
    <row r="30" spans="2:11" ht="16.5" thickBot="1">
      <c r="B30" s="175">
        <v>10</v>
      </c>
      <c r="C30" s="176"/>
      <c r="D30" s="176"/>
      <c r="E30" s="177"/>
      <c r="F30" s="181"/>
      <c r="G30" s="176"/>
      <c r="H30" s="177"/>
      <c r="I30" s="181"/>
      <c r="J30" s="176"/>
      <c r="K30" s="177"/>
    </row>
    <row r="32" spans="2:9" ht="15.75">
      <c r="B32" s="2" t="s">
        <v>872</v>
      </c>
      <c r="C32" s="21"/>
      <c r="D32" s="21"/>
      <c r="E32" s="21"/>
      <c r="F32" s="111" t="s">
        <v>621</v>
      </c>
      <c r="G32" s="21"/>
      <c r="H32" s="21" t="s">
        <v>622</v>
      </c>
      <c r="I32" s="21"/>
    </row>
    <row r="33" spans="2:7" ht="15.75">
      <c r="B33" s="21"/>
      <c r="C33" s="21"/>
      <c r="D33" s="21"/>
      <c r="E33" s="21"/>
      <c r="G33" s="21"/>
    </row>
    <row r="34" spans="2:5" ht="15.75">
      <c r="B34" s="21"/>
      <c r="C34" s="21"/>
      <c r="E34" s="21"/>
    </row>
  </sheetData>
  <sheetProtection/>
  <mergeCells count="12">
    <mergeCell ref="B18:B20"/>
    <mergeCell ref="C18:E18"/>
    <mergeCell ref="F18:H18"/>
    <mergeCell ref="I18:K18"/>
    <mergeCell ref="C8:C9"/>
    <mergeCell ref="E8:E9"/>
    <mergeCell ref="N2:O2"/>
    <mergeCell ref="B8:B9"/>
    <mergeCell ref="H8:H9"/>
    <mergeCell ref="D8:D9"/>
    <mergeCell ref="B5:I5"/>
    <mergeCell ref="F8:G8"/>
  </mergeCells>
  <printOptions/>
  <pageMargins left="0.7" right="0.7" top="0.75" bottom="0.75" header="0.3" footer="0.3"/>
  <pageSetup fitToHeight="1" fitToWidth="1" orientation="landscape" paperSize="9" scale="67"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2"/>
  <sheetViews>
    <sheetView zoomScalePageLayoutView="0" workbookViewId="0" topLeftCell="A1">
      <selection activeCell="D27" sqref="D27"/>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759</v>
      </c>
      <c r="C2" s="1"/>
      <c r="D2" s="53"/>
      <c r="E2" s="53"/>
      <c r="F2" s="27"/>
      <c r="G2" s="27"/>
      <c r="H2" s="27"/>
      <c r="J2" s="16" t="s">
        <v>632</v>
      </c>
    </row>
    <row r="3" spans="2:11" ht="15.75">
      <c r="B3" s="1" t="s">
        <v>760</v>
      </c>
      <c r="C3" s="1"/>
      <c r="D3" s="53"/>
      <c r="E3" s="53"/>
      <c r="F3" s="27"/>
      <c r="G3" s="27"/>
      <c r="H3" s="27"/>
      <c r="J3" s="16"/>
      <c r="K3" s="16"/>
    </row>
    <row r="6" spans="2:10" ht="20.25">
      <c r="B6" s="560" t="s">
        <v>734</v>
      </c>
      <c r="C6" s="560"/>
      <c r="D6" s="560"/>
      <c r="E6" s="560"/>
      <c r="F6" s="560"/>
      <c r="G6" s="560"/>
      <c r="H6" s="560"/>
      <c r="I6" s="560"/>
      <c r="J6" s="22"/>
    </row>
    <row r="7" spans="2:10" ht="0.75" customHeight="1" thickBot="1">
      <c r="B7" s="12"/>
      <c r="C7" s="12"/>
      <c r="D7" s="12"/>
      <c r="E7" s="12"/>
      <c r="F7" s="12"/>
      <c r="G7" s="12"/>
      <c r="H7" s="12"/>
      <c r="I7" s="12"/>
      <c r="J7" s="16" t="s">
        <v>283</v>
      </c>
    </row>
    <row r="8" spans="1:10" s="114" customFormat="1" ht="91.5" customHeight="1" thickBot="1">
      <c r="A8" s="193"/>
      <c r="B8" s="194" t="s">
        <v>628</v>
      </c>
      <c r="C8" s="195" t="s">
        <v>679</v>
      </c>
      <c r="D8" s="195" t="s">
        <v>630</v>
      </c>
      <c r="E8" s="195" t="s">
        <v>627</v>
      </c>
      <c r="F8" s="195" t="s">
        <v>631</v>
      </c>
      <c r="G8" s="195" t="s">
        <v>629</v>
      </c>
      <c r="H8" s="195" t="s">
        <v>740</v>
      </c>
      <c r="I8" s="195" t="s">
        <v>741</v>
      </c>
      <c r="J8" s="196" t="s">
        <v>739</v>
      </c>
    </row>
    <row r="9" spans="1:10" s="114" customFormat="1" ht="15.75">
      <c r="A9" s="193"/>
      <c r="B9" s="373">
        <v>1</v>
      </c>
      <c r="C9" s="362">
        <v>2</v>
      </c>
      <c r="D9" s="361">
        <v>3</v>
      </c>
      <c r="E9" s="361">
        <v>4</v>
      </c>
      <c r="F9" s="362">
        <v>5</v>
      </c>
      <c r="G9" s="361">
        <v>6</v>
      </c>
      <c r="H9" s="361">
        <v>7</v>
      </c>
      <c r="I9" s="362">
        <v>8</v>
      </c>
      <c r="J9" s="363" t="s">
        <v>738</v>
      </c>
    </row>
    <row r="10" spans="1:10" s="114" customFormat="1" ht="15.75">
      <c r="A10" s="279"/>
      <c r="B10" s="374">
        <v>2017</v>
      </c>
      <c r="C10" s="304"/>
      <c r="D10" s="375">
        <v>2018</v>
      </c>
      <c r="E10" s="375"/>
      <c r="F10" s="374"/>
      <c r="G10" s="375"/>
      <c r="H10" s="375"/>
      <c r="I10" s="374"/>
      <c r="J10" s="375"/>
    </row>
    <row r="11" spans="1:10" s="114" customFormat="1" ht="15.75">
      <c r="A11" s="279"/>
      <c r="B11" s="374">
        <v>2016</v>
      </c>
      <c r="C11" s="304">
        <v>10067760.33</v>
      </c>
      <c r="D11" s="375">
        <v>2017</v>
      </c>
      <c r="E11" s="375"/>
      <c r="F11" s="374"/>
      <c r="G11" s="375"/>
      <c r="H11" s="375"/>
      <c r="I11" s="374"/>
      <c r="J11" s="375"/>
    </row>
    <row r="12" spans="1:10" s="114" customFormat="1" ht="15.75">
      <c r="A12" s="279"/>
      <c r="B12" s="303">
        <v>2015</v>
      </c>
      <c r="C12" s="304">
        <v>705616.07</v>
      </c>
      <c r="D12" s="303">
        <v>2016</v>
      </c>
      <c r="E12" s="304">
        <v>70561.61</v>
      </c>
      <c r="F12" s="305" t="s">
        <v>833</v>
      </c>
      <c r="G12" s="328" t="s">
        <v>832</v>
      </c>
      <c r="H12" s="24"/>
      <c r="I12" s="24"/>
      <c r="J12" s="304">
        <f>+E12</f>
        <v>70561.61</v>
      </c>
    </row>
    <row r="13" spans="1:10" ht="15.75">
      <c r="A13" s="26"/>
      <c r="B13" s="303">
        <v>2014</v>
      </c>
      <c r="C13" s="304">
        <v>2447505.79</v>
      </c>
      <c r="D13" s="305" t="s">
        <v>761</v>
      </c>
      <c r="E13" s="304">
        <v>489501.36</v>
      </c>
      <c r="F13" s="305" t="s">
        <v>762</v>
      </c>
      <c r="G13" s="328" t="s">
        <v>839</v>
      </c>
      <c r="H13" s="24"/>
      <c r="I13" s="24"/>
      <c r="J13" s="304">
        <v>489501.36</v>
      </c>
    </row>
    <row r="14" spans="1:10" ht="15.75">
      <c r="A14" s="26"/>
      <c r="B14" s="303">
        <v>2013</v>
      </c>
      <c r="C14" s="304">
        <v>1257923.93</v>
      </c>
      <c r="D14" s="305" t="s">
        <v>763</v>
      </c>
      <c r="E14" s="304"/>
      <c r="F14" s="305"/>
      <c r="G14" s="24"/>
      <c r="H14" s="24"/>
      <c r="I14" s="24"/>
      <c r="J14" s="304"/>
    </row>
    <row r="15" spans="1:10" ht="15.75">
      <c r="A15" s="26"/>
      <c r="B15" s="303">
        <v>2012</v>
      </c>
      <c r="C15" s="304">
        <v>1866573.66</v>
      </c>
      <c r="D15" s="305" t="s">
        <v>764</v>
      </c>
      <c r="E15" s="304"/>
      <c r="F15" s="305"/>
      <c r="G15" s="24"/>
      <c r="H15" s="24"/>
      <c r="I15" s="24"/>
      <c r="J15" s="304"/>
    </row>
    <row r="16" ht="15.75">
      <c r="J16" s="26"/>
    </row>
    <row r="17" spans="2:8" ht="15.75">
      <c r="B17" s="21" t="s">
        <v>737</v>
      </c>
      <c r="H17" s="115"/>
    </row>
    <row r="18" spans="2:8" ht="15.75">
      <c r="B18" s="21" t="s">
        <v>735</v>
      </c>
      <c r="H18" s="115"/>
    </row>
    <row r="19" spans="2:8" ht="15.75" customHeight="1">
      <c r="B19" s="115" t="s">
        <v>736</v>
      </c>
      <c r="C19" s="115"/>
      <c r="D19" s="115"/>
      <c r="H19" s="286"/>
    </row>
    <row r="20" spans="2:8" ht="15.75">
      <c r="B20" s="115"/>
      <c r="C20" s="115"/>
      <c r="D20" s="115"/>
      <c r="H20" s="286"/>
    </row>
    <row r="22" spans="2:8" ht="15.75">
      <c r="B22" s="2" t="s">
        <v>872</v>
      </c>
      <c r="C22" s="55"/>
      <c r="D22" s="54"/>
      <c r="E22" s="54"/>
      <c r="F22" s="34" t="s">
        <v>75</v>
      </c>
      <c r="H22" s="34"/>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Comp</cp:lastModifiedBy>
  <cp:lastPrinted>2018-04-27T11:23:20Z</cp:lastPrinted>
  <dcterms:created xsi:type="dcterms:W3CDTF">2013-03-12T08:27:17Z</dcterms:created>
  <dcterms:modified xsi:type="dcterms:W3CDTF">2018-05-22T08:22:33Z</dcterms:modified>
  <cp:category/>
  <cp:version/>
  <cp:contentType/>
  <cp:contentStatus/>
</cp:coreProperties>
</file>